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共有ドライブ\02　夕陽ヶ丘法律事務所\13　雑誌、書類のPDF（社内の使用機器機器の説明書、契約書）\【雑誌】　ビジネスガイド\"/>
    </mc:Choice>
  </mc:AlternateContent>
  <xr:revisionPtr revIDLastSave="0" documentId="8_{F4044501-8980-4963-B6F1-7382D5BDC8DB}" xr6:coauthVersionLast="47" xr6:coauthVersionMax="47" xr10:uidLastSave="{00000000-0000-0000-0000-000000000000}"/>
  <bookViews>
    <workbookView xWindow="38280" yWindow="-120" windowWidth="29040" windowHeight="15720" activeTab="2" xr2:uid="{00000000-000D-0000-FFFF-FFFF00000000}"/>
  </bookViews>
  <sheets>
    <sheet name="設定" sheetId="1" r:id="rId1"/>
    <sheet name="算定基礎賃金集計表" sheetId="2" r:id="rId2"/>
    <sheet name="申告書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2" l="1"/>
  <c r="B15" i="2"/>
  <c r="B7" i="2"/>
  <c r="B8" i="2"/>
  <c r="B9" i="2"/>
  <c r="B10" i="2"/>
  <c r="B11" i="2"/>
  <c r="B12" i="2"/>
  <c r="B13" i="2"/>
  <c r="B14" i="2"/>
  <c r="B6" i="2"/>
  <c r="B5" i="2"/>
  <c r="I20" i="3"/>
  <c r="I19" i="3"/>
  <c r="I18" i="3"/>
  <c r="I13" i="3"/>
  <c r="I12" i="3"/>
  <c r="I10" i="3" s="1"/>
  <c r="I11" i="3"/>
  <c r="N20" i="2"/>
  <c r="L20" i="2"/>
  <c r="J20" i="2"/>
  <c r="H20" i="2"/>
  <c r="F20" i="2"/>
  <c r="R20" i="2" s="1"/>
  <c r="D20" i="2"/>
  <c r="P20" i="2" s="1"/>
  <c r="C25" i="2" s="1"/>
  <c r="G25" i="2" s="1"/>
  <c r="E5" i="3" s="1"/>
  <c r="AD19" i="2"/>
  <c r="AB19" i="2"/>
  <c r="Y19" i="2"/>
  <c r="U19" i="2"/>
  <c r="R19" i="2"/>
  <c r="P19" i="2"/>
  <c r="AD18" i="2"/>
  <c r="AB18" i="2"/>
  <c r="Y18" i="2"/>
  <c r="U18" i="2"/>
  <c r="R18" i="2"/>
  <c r="P18" i="2"/>
  <c r="AD17" i="2"/>
  <c r="AB17" i="2"/>
  <c r="Y17" i="2"/>
  <c r="U17" i="2"/>
  <c r="R17" i="2"/>
  <c r="P17" i="2"/>
  <c r="AA16" i="2"/>
  <c r="Z16" i="2"/>
  <c r="Y16" i="2"/>
  <c r="X16" i="2"/>
  <c r="W16" i="2"/>
  <c r="V16" i="2"/>
  <c r="AD16" i="2" s="1"/>
  <c r="U16" i="2"/>
  <c r="T16" i="2"/>
  <c r="AB16" i="2" s="1"/>
  <c r="R16" i="2"/>
  <c r="P16" i="2"/>
  <c r="AA15" i="2"/>
  <c r="Z15" i="2"/>
  <c r="Y15" i="2"/>
  <c r="X15" i="2"/>
  <c r="W15" i="2"/>
  <c r="V15" i="2"/>
  <c r="AD15" i="2" s="1"/>
  <c r="U15" i="2"/>
  <c r="T15" i="2"/>
  <c r="AB15" i="2" s="1"/>
  <c r="R15" i="2"/>
  <c r="P15" i="2"/>
  <c r="AB14" i="2"/>
  <c r="AA14" i="2"/>
  <c r="Z14" i="2"/>
  <c r="AD14" i="2" s="1"/>
  <c r="Y14" i="2"/>
  <c r="X14" i="2"/>
  <c r="W14" i="2"/>
  <c r="V14" i="2"/>
  <c r="U14" i="2"/>
  <c r="T14" i="2"/>
  <c r="R14" i="2"/>
  <c r="P14" i="2"/>
  <c r="AA13" i="2"/>
  <c r="Z13" i="2"/>
  <c r="Y13" i="2"/>
  <c r="X13" i="2"/>
  <c r="W13" i="2"/>
  <c r="V13" i="2"/>
  <c r="AD13" i="2" s="1"/>
  <c r="U13" i="2"/>
  <c r="T13" i="2"/>
  <c r="AB13" i="2" s="1"/>
  <c r="R13" i="2"/>
  <c r="P13" i="2"/>
  <c r="AA12" i="2"/>
  <c r="Z12" i="2"/>
  <c r="Y12" i="2"/>
  <c r="X12" i="2"/>
  <c r="W12" i="2"/>
  <c r="V12" i="2"/>
  <c r="AD12" i="2" s="1"/>
  <c r="U12" i="2"/>
  <c r="T12" i="2"/>
  <c r="AB12" i="2" s="1"/>
  <c r="R12" i="2"/>
  <c r="P12" i="2"/>
  <c r="AB11" i="2"/>
  <c r="AA11" i="2"/>
  <c r="Z11" i="2"/>
  <c r="AD11" i="2" s="1"/>
  <c r="Y11" i="2"/>
  <c r="X11" i="2"/>
  <c r="W11" i="2"/>
  <c r="V11" i="2"/>
  <c r="U11" i="2"/>
  <c r="T11" i="2"/>
  <c r="R11" i="2"/>
  <c r="P11" i="2"/>
  <c r="AA10" i="2"/>
  <c r="Z10" i="2"/>
  <c r="Y10" i="2"/>
  <c r="X10" i="2"/>
  <c r="W10" i="2"/>
  <c r="V10" i="2"/>
  <c r="AD10" i="2" s="1"/>
  <c r="U10" i="2"/>
  <c r="T10" i="2"/>
  <c r="AB10" i="2" s="1"/>
  <c r="R10" i="2"/>
  <c r="P10" i="2"/>
  <c r="AA9" i="2"/>
  <c r="Z9" i="2"/>
  <c r="Y9" i="2"/>
  <c r="X9" i="2"/>
  <c r="W9" i="2"/>
  <c r="V9" i="2"/>
  <c r="AD9" i="2" s="1"/>
  <c r="U9" i="2"/>
  <c r="T9" i="2"/>
  <c r="AB9" i="2" s="1"/>
  <c r="R9" i="2"/>
  <c r="P9" i="2"/>
  <c r="AA8" i="2"/>
  <c r="Z8" i="2"/>
  <c r="AD8" i="2" s="1"/>
  <c r="Y8" i="2"/>
  <c r="X8" i="2"/>
  <c r="AB8" i="2" s="1"/>
  <c r="W8" i="2"/>
  <c r="V8" i="2"/>
  <c r="U8" i="2"/>
  <c r="T8" i="2"/>
  <c r="R8" i="2"/>
  <c r="P8" i="2"/>
  <c r="AA7" i="2"/>
  <c r="Z7" i="2"/>
  <c r="Y7" i="2"/>
  <c r="X7" i="2"/>
  <c r="W7" i="2"/>
  <c r="V7" i="2"/>
  <c r="AD7" i="2" s="1"/>
  <c r="U7" i="2"/>
  <c r="T7" i="2"/>
  <c r="AB7" i="2" s="1"/>
  <c r="R7" i="2"/>
  <c r="P7" i="2"/>
  <c r="AA6" i="2"/>
  <c r="Z6" i="2"/>
  <c r="Y6" i="2"/>
  <c r="X6" i="2"/>
  <c r="W6" i="2"/>
  <c r="V6" i="2"/>
  <c r="AD6" i="2" s="1"/>
  <c r="U6" i="2"/>
  <c r="T6" i="2"/>
  <c r="AB6" i="2" s="1"/>
  <c r="R6" i="2"/>
  <c r="P6" i="2"/>
  <c r="AA5" i="2"/>
  <c r="Z5" i="2"/>
  <c r="Z20" i="2" s="1"/>
  <c r="Y5" i="2"/>
  <c r="X5" i="2"/>
  <c r="X20" i="2" s="1"/>
  <c r="W5" i="2"/>
  <c r="V5" i="2"/>
  <c r="U5" i="2"/>
  <c r="T5" i="2"/>
  <c r="R5" i="2"/>
  <c r="P5" i="2"/>
  <c r="B8" i="1"/>
  <c r="X31" i="2" l="1"/>
  <c r="F13" i="3" s="1"/>
  <c r="K13" i="3" s="1"/>
  <c r="N29" i="3" s="1"/>
  <c r="X27" i="2"/>
  <c r="F11" i="3" s="1"/>
  <c r="AB5" i="2"/>
  <c r="AB20" i="2" s="1"/>
  <c r="T25" i="2" s="1"/>
  <c r="X25" i="2" s="1"/>
  <c r="H5" i="3" s="1"/>
  <c r="AD5" i="2"/>
  <c r="AD20" i="2" s="1"/>
  <c r="X29" i="2" s="1"/>
  <c r="F12" i="3" s="1"/>
  <c r="T20" i="2"/>
  <c r="V20" i="2"/>
  <c r="K12" i="3" l="1"/>
  <c r="F20" i="3"/>
  <c r="K20" i="3" s="1"/>
  <c r="K11" i="3"/>
  <c r="F19" i="3"/>
  <c r="K19" i="3" s="1"/>
  <c r="K18" i="3" l="1"/>
  <c r="D31" i="3" s="1"/>
  <c r="K10" i="3"/>
  <c r="H24" i="3"/>
  <c r="H29" i="3" s="1"/>
  <c r="E24" i="3"/>
  <c r="F29" i="3" s="1"/>
  <c r="D29" i="3" l="1"/>
  <c r="J29" i="3" s="1"/>
  <c r="P29" i="3" s="1"/>
  <c r="D30" i="3"/>
</calcChain>
</file>

<file path=xl/sharedStrings.xml><?xml version="1.0" encoding="utf-8"?>
<sst xmlns="http://schemas.openxmlformats.org/spreadsheetml/2006/main" count="321" uniqueCount="86">
  <si>
    <t>年度</t>
  </si>
  <si>
    <t>労災保険率</t>
  </si>
  <si>
    <t>雇用保険率</t>
  </si>
  <si>
    <t>確定（前年度）</t>
  </si>
  <si>
    <t>/1000</t>
  </si>
  <si>
    <t>概算（今年度）</t>
  </si>
  <si>
    <t>一般拠出金率</t>
  </si>
  <si>
    <t>一般拠出金</t>
  </si>
  <si>
    <t>労災保険</t>
  </si>
  <si>
    <t>雇用保険</t>
  </si>
  <si>
    <t>雇用保険の資格のある社員</t>
  </si>
  <si>
    <t>役員だが、労働者扱いの人（役員報酬部分を除く）</t>
  </si>
  <si>
    <t>雇用保険の資格がない社員</t>
  </si>
  <si>
    <t>合計</t>
  </si>
  <si>
    <t>4月</t>
  </si>
  <si>
    <t>人</t>
  </si>
  <si>
    <t>円</t>
  </si>
  <si>
    <t>交通費を含めた金額を記入して下さい。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</si>
  <si>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</si>
  <si>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</si>
  <si>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</si>
  <si>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</si>
  <si>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</si>
  <si>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</si>
  <si>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</si>
  <si>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</si>
  <si>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</si>
  <si>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</si>
  <si>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</si>
  <si>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賞与〇月分</t>
  </si>
  <si>
    <t>・・・⑨</t>
  </si>
  <si>
    <t>・・・⑩</t>
  </si>
  <si>
    <t>・・・⑪</t>
  </si>
  <si>
    <t>・・・⑫</t>
  </si>
  <si>
    <t>⑨の合計</t>
  </si>
  <si>
    <t>申告書④へ転記</t>
  </si>
  <si>
    <t>⑪の合計</t>
  </si>
  <si>
    <t>申告書⑤へ転記</t>
  </si>
  <si>
    <t>÷１２＝</t>
  </si>
  <si>
    <t>労働保険対象者分</t>
  </si>
  <si>
    <t>⑩の合計を1000円未満切り捨て</t>
  </si>
  <si>
    <t>千円</t>
  </si>
  <si>
    <t>申告書⑧（ロ）への転記</t>
  </si>
  <si>
    <t>雇用保険対象者分</t>
  </si>
  <si>
    <t>⑫の合計を1000円未満切り捨て</t>
  </si>
  <si>
    <t>申告書⑧（ハ）への転記</t>
  </si>
  <si>
    <t>申告書⑧（ヘ）への転記</t>
  </si>
  <si>
    <t>申告書</t>
  </si>
  <si>
    <t>常用使用労働者数</t>
  </si>
  <si>
    <t>雇用保険被保険者数</t>
  </si>
  <si>
    <t>④</t>
  </si>
  <si>
    <t>⑤</t>
  </si>
  <si>
    <t>確定保険料</t>
  </si>
  <si>
    <t>保険料・一般拠出金算定基礎額　⑧</t>
  </si>
  <si>
    <t>保険料・一般拠出金率</t>
  </si>
  <si>
    <t>確定保険料・一般拠出金額</t>
  </si>
  <si>
    <t>労働保険料</t>
  </si>
  <si>
    <t>（イ）</t>
  </si>
  <si>
    <t>　= 　⑩の(ロ) + ⑩の(ホ)</t>
  </si>
  <si>
    <t>労災保険分</t>
  </si>
  <si>
    <t>（ロ）</t>
  </si>
  <si>
    <t>×</t>
  </si>
  <si>
    <t>・・・⑩の（ロ）</t>
  </si>
  <si>
    <t>雇用保険分</t>
  </si>
  <si>
    <t>（ホ）</t>
  </si>
  <si>
    <t>・・・⑩の（ホ）</t>
  </si>
  <si>
    <t>（ヘ）</t>
  </si>
  <si>
    <t>概算保険料</t>
  </si>
  <si>
    <t>保険料算定基礎額の見込み額　⑫</t>
  </si>
  <si>
    <t>・・・⑭（イ）</t>
  </si>
  <si>
    <t>差引額</t>
  </si>
  <si>
    <t>⑱申告済概算保険料額</t>
  </si>
  <si>
    <t>充当の意思</t>
  </si>
  <si>
    <t>充当額</t>
  </si>
  <si>
    <t>不足額</t>
  </si>
  <si>
    <t>還付額</t>
  </si>
  <si>
    <t>期別納付額</t>
  </si>
  <si>
    <t>第1期</t>
  </si>
  <si>
    <t>労働保険料充当額</t>
  </si>
  <si>
    <t>今期労働保険料</t>
  </si>
  <si>
    <t>一般拠出充当額</t>
  </si>
  <si>
    <t>今期納付額</t>
  </si>
  <si>
    <t>第2期</t>
  </si>
  <si>
    <t>第3期</t>
  </si>
  <si>
    <t>令和８年</t>
  </si>
  <si>
    <t>令和７年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</si>
</sst>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Calibri"/>
    </font>
    <font>
      <sz val="11"/>
      <color theme="1"/>
      <name val="MS Mincho"/>
      <family val="1"/>
      <charset val="128"/>
    </font>
    <font>
      <sz val="11"/>
      <color theme="1"/>
      <name val="游ゴシック"/>
      <family val="3"/>
      <charset val="128"/>
    </font>
    <font>
      <sz val="11"/>
      <name val="Calibri"/>
    </font>
    <font>
      <sz val="9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12"/>
      <color theme="1"/>
      <name val="MS Mincho"/>
      <family val="1"/>
      <charset val="128"/>
    </font>
    <font>
      <sz val="7"/>
      <color theme="1"/>
      <name val="游ゴシック"/>
      <family val="3"/>
      <charset val="128"/>
    </font>
    <font>
      <sz val="6"/>
      <name val="Calibri"/>
      <family val="3"/>
      <charset val="128"/>
      <scheme val="minor"/>
    </font>
    <font>
      <sz val="11"/>
      <color theme="1"/>
      <name val="HGS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EF2CB"/>
        <bgColor rgb="FFFEF2CB"/>
      </patternFill>
    </fill>
  </fills>
  <borders count="8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0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vertical="center"/>
    </xf>
    <xf numFmtId="0" fontId="5" fillId="4" borderId="14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vertical="center"/>
    </xf>
    <xf numFmtId="0" fontId="5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5" fillId="4" borderId="22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7" xfId="0" applyFont="1" applyFill="1" applyBorder="1" applyAlignment="1">
      <alignment vertical="center"/>
    </xf>
    <xf numFmtId="0" fontId="5" fillId="4" borderId="13" xfId="0" applyFont="1" applyFill="1" applyBorder="1" applyAlignment="1">
      <alignment vertical="center"/>
    </xf>
    <xf numFmtId="0" fontId="1" fillId="4" borderId="5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5" fillId="4" borderId="21" xfId="0" applyFont="1" applyFill="1" applyBorder="1" applyAlignment="1">
      <alignment vertical="center"/>
    </xf>
    <xf numFmtId="0" fontId="5" fillId="4" borderId="20" xfId="0" applyFont="1" applyFill="1" applyBorder="1" applyAlignment="1">
      <alignment vertical="center"/>
    </xf>
    <xf numFmtId="0" fontId="5" fillId="4" borderId="22" xfId="0" applyFont="1" applyFill="1" applyBorder="1" applyAlignment="1">
      <alignment vertical="center"/>
    </xf>
    <xf numFmtId="0" fontId="3" fillId="4" borderId="21" xfId="0" applyFont="1" applyFill="1" applyBorder="1" applyAlignment="1">
      <alignment vertical="center"/>
    </xf>
    <xf numFmtId="0" fontId="5" fillId="4" borderId="23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vertical="center"/>
    </xf>
    <xf numFmtId="0" fontId="5" fillId="4" borderId="39" xfId="0" applyFont="1" applyFill="1" applyBorder="1" applyAlignment="1">
      <alignment vertical="center"/>
    </xf>
    <xf numFmtId="0" fontId="5" fillId="4" borderId="45" xfId="0" applyFont="1" applyFill="1" applyBorder="1" applyAlignment="1">
      <alignment vertical="center"/>
    </xf>
    <xf numFmtId="0" fontId="8" fillId="4" borderId="50" xfId="0" applyFont="1" applyFill="1" applyBorder="1" applyAlignment="1">
      <alignment vertical="center"/>
    </xf>
    <xf numFmtId="0" fontId="8" fillId="4" borderId="51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5" fillId="5" borderId="5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0" fontId="9" fillId="5" borderId="5" xfId="0" applyFont="1" applyFill="1" applyBorder="1" applyAlignment="1">
      <alignment vertical="center"/>
    </xf>
    <xf numFmtId="0" fontId="5" fillId="5" borderId="61" xfId="0" applyFont="1" applyFill="1" applyBorder="1" applyAlignment="1">
      <alignment vertical="center"/>
    </xf>
    <xf numFmtId="0" fontId="5" fillId="5" borderId="72" xfId="0" applyFont="1" applyFill="1" applyBorder="1" applyAlignment="1">
      <alignment vertical="center"/>
    </xf>
    <xf numFmtId="0" fontId="5" fillId="5" borderId="50" xfId="0" applyFont="1" applyFill="1" applyBorder="1" applyAlignment="1">
      <alignment vertical="center"/>
    </xf>
    <xf numFmtId="0" fontId="5" fillId="5" borderId="50" xfId="0" applyFont="1" applyFill="1" applyBorder="1" applyAlignment="1">
      <alignment horizontal="center" vertical="center"/>
    </xf>
    <xf numFmtId="0" fontId="5" fillId="5" borderId="51" xfId="0" applyFont="1" applyFill="1" applyBorder="1" applyAlignment="1">
      <alignment vertical="center"/>
    </xf>
    <xf numFmtId="0" fontId="5" fillId="5" borderId="73" xfId="0" applyFont="1" applyFill="1" applyBorder="1" applyAlignment="1">
      <alignment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vertical="center"/>
    </xf>
    <xf numFmtId="0" fontId="5" fillId="5" borderId="39" xfId="0" applyFont="1" applyFill="1" applyBorder="1" applyAlignment="1">
      <alignment vertical="center"/>
    </xf>
    <xf numFmtId="0" fontId="5" fillId="5" borderId="39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vertical="center"/>
    </xf>
    <xf numFmtId="0" fontId="5" fillId="5" borderId="39" xfId="0" applyFont="1" applyFill="1" applyBorder="1" applyAlignment="1">
      <alignment horizontal="center" vertical="center" wrapText="1"/>
    </xf>
    <xf numFmtId="0" fontId="5" fillId="5" borderId="75" xfId="0" applyFont="1" applyFill="1" applyBorder="1" applyAlignment="1">
      <alignment vertical="center"/>
    </xf>
    <xf numFmtId="0" fontId="5" fillId="5" borderId="76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5" borderId="11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5" fillId="5" borderId="78" xfId="0" applyFont="1" applyFill="1" applyBorder="1" applyAlignment="1">
      <alignment vertical="center"/>
    </xf>
    <xf numFmtId="0" fontId="5" fillId="5" borderId="80" xfId="0" applyFont="1" applyFill="1" applyBorder="1" applyAlignment="1">
      <alignment vertical="center"/>
    </xf>
    <xf numFmtId="0" fontId="5" fillId="5" borderId="81" xfId="0" applyFont="1" applyFill="1" applyBorder="1" applyAlignment="1">
      <alignment vertical="center"/>
    </xf>
    <xf numFmtId="0" fontId="7" fillId="5" borderId="20" xfId="0" applyFont="1" applyFill="1" applyBorder="1" applyAlignment="1">
      <alignment vertical="center"/>
    </xf>
    <xf numFmtId="0" fontId="7" fillId="5" borderId="21" xfId="0" applyFont="1" applyFill="1" applyBorder="1" applyAlignment="1">
      <alignment vertical="center"/>
    </xf>
    <xf numFmtId="0" fontId="7" fillId="5" borderId="22" xfId="0" applyFont="1" applyFill="1" applyBorder="1" applyAlignment="1">
      <alignment vertical="center"/>
    </xf>
    <xf numFmtId="0" fontId="7" fillId="5" borderId="84" xfId="0" applyFont="1" applyFill="1" applyBorder="1" applyAlignment="1">
      <alignment vertical="center"/>
    </xf>
    <xf numFmtId="0" fontId="8" fillId="5" borderId="14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5" fillId="5" borderId="23" xfId="0" applyFont="1" applyFill="1" applyBorder="1" applyAlignment="1">
      <alignment vertical="center"/>
    </xf>
    <xf numFmtId="0" fontId="8" fillId="5" borderId="81" xfId="0" applyFont="1" applyFill="1" applyBorder="1" applyAlignment="1">
      <alignment vertical="center"/>
    </xf>
    <xf numFmtId="0" fontId="7" fillId="4" borderId="18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4" borderId="12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0" fontId="7" fillId="4" borderId="18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6" fillId="0" borderId="25" xfId="0" applyFont="1" applyBorder="1" applyAlignment="1">
      <alignment vertical="center"/>
    </xf>
    <xf numFmtId="0" fontId="5" fillId="4" borderId="26" xfId="0" applyFont="1" applyFill="1" applyBorder="1" applyAlignment="1">
      <alignment horizontal="center" vertical="center"/>
    </xf>
    <xf numFmtId="0" fontId="6" fillId="0" borderId="27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4" borderId="18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6" fillId="0" borderId="29" xfId="0" applyFont="1" applyBorder="1" applyAlignment="1">
      <alignment vertical="center"/>
    </xf>
    <xf numFmtId="0" fontId="5" fillId="4" borderId="30" xfId="0" applyFont="1" applyFill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8" fillId="4" borderId="32" xfId="0" applyFont="1" applyFill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5" fillId="4" borderId="40" xfId="0" applyFont="1" applyFill="1" applyBorder="1" applyAlignment="1">
      <alignment horizontal="center" vertical="center"/>
    </xf>
    <xf numFmtId="0" fontId="6" fillId="0" borderId="41" xfId="0" applyFont="1" applyBorder="1" applyAlignment="1">
      <alignment vertical="center"/>
    </xf>
    <xf numFmtId="0" fontId="5" fillId="4" borderId="42" xfId="0" applyFont="1" applyFill="1" applyBorder="1" applyAlignment="1">
      <alignment horizontal="center" vertical="center"/>
    </xf>
    <xf numFmtId="0" fontId="6" fillId="0" borderId="43" xfId="0" applyFont="1" applyBorder="1" applyAlignment="1">
      <alignment vertical="center"/>
    </xf>
    <xf numFmtId="0" fontId="6" fillId="0" borderId="44" xfId="0" applyFont="1" applyBorder="1" applyAlignment="1">
      <alignment vertical="center"/>
    </xf>
    <xf numFmtId="0" fontId="7" fillId="4" borderId="48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6" fillId="0" borderId="55" xfId="0" applyFont="1" applyBorder="1" applyAlignment="1">
      <alignment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6" fillId="0" borderId="56" xfId="0" applyFont="1" applyBorder="1" applyAlignment="1">
      <alignment vertical="center"/>
    </xf>
    <xf numFmtId="0" fontId="9" fillId="4" borderId="46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6" fillId="0" borderId="53" xfId="0" applyFont="1" applyBorder="1" applyAlignment="1">
      <alignment vertical="center"/>
    </xf>
    <xf numFmtId="0" fontId="10" fillId="5" borderId="57" xfId="0" applyFont="1" applyFill="1" applyBorder="1" applyAlignment="1">
      <alignment horizontal="center" vertical="center"/>
    </xf>
    <xf numFmtId="0" fontId="6" fillId="0" borderId="58" xfId="0" applyFont="1" applyBorder="1" applyAlignment="1">
      <alignment vertical="center"/>
    </xf>
    <xf numFmtId="0" fontId="6" fillId="0" borderId="59" xfId="0" applyFont="1" applyBorder="1" applyAlignment="1">
      <alignment vertical="center"/>
    </xf>
    <xf numFmtId="0" fontId="7" fillId="5" borderId="28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5" fillId="5" borderId="60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/>
    </xf>
    <xf numFmtId="0" fontId="5" fillId="5" borderId="62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horizontal="center" vertical="center"/>
    </xf>
    <xf numFmtId="0" fontId="5" fillId="5" borderId="57" xfId="0" applyFont="1" applyFill="1" applyBorder="1" applyAlignment="1">
      <alignment horizontal="center" vertical="center" wrapText="1"/>
    </xf>
    <xf numFmtId="0" fontId="5" fillId="5" borderId="46" xfId="0" applyFont="1" applyFill="1" applyBorder="1" applyAlignment="1">
      <alignment horizontal="center" vertical="center"/>
    </xf>
    <xf numFmtId="0" fontId="6" fillId="0" borderId="63" xfId="0" applyFont="1" applyBorder="1" applyAlignment="1">
      <alignment vertical="center"/>
    </xf>
    <xf numFmtId="0" fontId="6" fillId="0" borderId="64" xfId="0" applyFont="1" applyBorder="1" applyAlignment="1">
      <alignment vertical="center"/>
    </xf>
    <xf numFmtId="0" fontId="6" fillId="0" borderId="66" xfId="0" applyFont="1" applyBorder="1" applyAlignment="1">
      <alignment vertical="center"/>
    </xf>
    <xf numFmtId="0" fontId="6" fillId="0" borderId="67" xfId="0" applyFont="1" applyBorder="1" applyAlignment="1">
      <alignment vertical="center"/>
    </xf>
    <xf numFmtId="0" fontId="8" fillId="5" borderId="65" xfId="0" applyFont="1" applyFill="1" applyBorder="1" applyAlignment="1">
      <alignment horizontal="center" vertical="center" wrapText="1"/>
    </xf>
    <xf numFmtId="0" fontId="6" fillId="0" borderId="68" xfId="0" applyFont="1" applyBorder="1" applyAlignment="1">
      <alignment vertical="center"/>
    </xf>
    <xf numFmtId="0" fontId="6" fillId="0" borderId="69" xfId="0" applyFont="1" applyBorder="1" applyAlignment="1">
      <alignment vertical="center"/>
    </xf>
    <xf numFmtId="0" fontId="6" fillId="0" borderId="70" xfId="0" applyFont="1" applyBorder="1" applyAlignment="1">
      <alignment vertical="center"/>
    </xf>
    <xf numFmtId="0" fontId="5" fillId="5" borderId="65" xfId="0" applyFont="1" applyFill="1" applyBorder="1" applyAlignment="1">
      <alignment horizontal="center" vertical="center" wrapText="1"/>
    </xf>
    <xf numFmtId="0" fontId="6" fillId="0" borderId="71" xfId="0" applyFont="1" applyBorder="1" applyAlignment="1">
      <alignment vertical="center"/>
    </xf>
    <xf numFmtId="0" fontId="9" fillId="5" borderId="65" xfId="0" applyFont="1" applyFill="1" applyBorder="1" applyAlignment="1">
      <alignment horizontal="center" vertical="center"/>
    </xf>
    <xf numFmtId="0" fontId="5" fillId="5" borderId="42" xfId="0" applyFont="1" applyFill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5" borderId="60" xfId="0" applyFont="1" applyFill="1" applyBorder="1" applyAlignment="1">
      <alignment horizontal="center" vertical="center" wrapText="1"/>
    </xf>
    <xf numFmtId="0" fontId="9" fillId="5" borderId="65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/>
    </xf>
    <xf numFmtId="0" fontId="9" fillId="5" borderId="32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center" vertical="center"/>
    </xf>
    <xf numFmtId="0" fontId="11" fillId="5" borderId="32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62" xfId="0" applyFont="1" applyFill="1" applyBorder="1" applyAlignment="1">
      <alignment horizontal="center" vertical="center" wrapText="1"/>
    </xf>
    <xf numFmtId="0" fontId="5" fillId="5" borderId="74" xfId="0" applyFont="1" applyFill="1" applyBorder="1" applyAlignment="1">
      <alignment horizontal="center" vertical="center" wrapText="1"/>
    </xf>
    <xf numFmtId="0" fontId="6" fillId="0" borderId="77" xfId="0" applyFont="1" applyBorder="1" applyAlignment="1">
      <alignment vertical="center"/>
    </xf>
    <xf numFmtId="0" fontId="6" fillId="0" borderId="79" xfId="0" applyFont="1" applyBorder="1" applyAlignment="1">
      <alignment vertical="center"/>
    </xf>
    <xf numFmtId="0" fontId="8" fillId="5" borderId="82" xfId="0" applyFont="1" applyFill="1" applyBorder="1" applyAlignment="1">
      <alignment horizontal="center" vertical="center"/>
    </xf>
    <xf numFmtId="0" fontId="6" fillId="0" borderId="83" xfId="0" applyFont="1" applyBorder="1" applyAlignment="1">
      <alignment vertical="center"/>
    </xf>
    <xf numFmtId="0" fontId="13" fillId="4" borderId="13" xfId="0" applyFont="1" applyFill="1" applyBorder="1" applyAlignment="1">
      <alignment vertical="center"/>
    </xf>
    <xf numFmtId="0" fontId="13" fillId="4" borderId="14" xfId="0" applyFont="1" applyFill="1" applyBorder="1" applyAlignment="1">
      <alignment vertical="center"/>
    </xf>
    <xf numFmtId="0" fontId="13" fillId="4" borderId="20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18</xdr:col>
      <xdr:colOff>500088</xdr:colOff>
      <xdr:row>16</xdr:row>
      <xdr:rowOff>66675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23071187-5344-F2B4-8F60-CBACFEBD1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0" y="361950"/>
          <a:ext cx="4157688" cy="2600325"/>
        </a:xfrm>
        <a:prstGeom prst="rect">
          <a:avLst/>
        </a:prstGeom>
      </xdr:spPr>
    </xdr:pic>
    <xdr:clientData/>
  </xdr:twoCellAnchor>
  <xdr:twoCellAnchor editAs="oneCell">
    <xdr:from>
      <xdr:col>12</xdr:col>
      <xdr:colOff>120650</xdr:colOff>
      <xdr:row>19</xdr:row>
      <xdr:rowOff>0</xdr:rowOff>
    </xdr:from>
    <xdr:to>
      <xdr:col>18</xdr:col>
      <xdr:colOff>209550</xdr:colOff>
      <xdr:row>37</xdr:row>
      <xdr:rowOff>19687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322D9FB3-C290-F658-18DE-7E3688484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50150" y="3438525"/>
          <a:ext cx="3746500" cy="3277237"/>
        </a:xfrm>
        <a:prstGeom prst="rect">
          <a:avLst/>
        </a:prstGeom>
      </xdr:spPr>
    </xdr:pic>
    <xdr:clientData/>
  </xdr:twoCellAnchor>
  <xdr:oneCellAnchor>
    <xdr:from>
      <xdr:col>3</xdr:col>
      <xdr:colOff>387350</xdr:colOff>
      <xdr:row>4</xdr:row>
      <xdr:rowOff>114301</xdr:rowOff>
    </xdr:from>
    <xdr:ext cx="8032750" cy="17145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676525" y="838201"/>
          <a:ext cx="8032750" cy="1714500"/>
          <a:chOff x="2636138" y="2260763"/>
          <a:chExt cx="5419725" cy="303847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 rot="10800000">
            <a:off x="2636138" y="2260763"/>
            <a:ext cx="5419725" cy="3038475"/>
          </a:xfrm>
          <a:prstGeom prst="straightConnector1">
            <a:avLst/>
          </a:prstGeom>
          <a:noFill/>
          <a:ln w="44450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5</xdr:col>
      <xdr:colOff>476250</xdr:colOff>
      <xdr:row>3</xdr:row>
      <xdr:rowOff>76200</xdr:rowOff>
    </xdr:from>
    <xdr:ext cx="6743700" cy="5753100"/>
    <xdr:grpSp>
      <xdr:nvGrpSpPr>
        <xdr:cNvPr id="5" name="Shap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3638550" y="619125"/>
          <a:ext cx="6743700" cy="5753100"/>
          <a:chOff x="3593400" y="1484475"/>
          <a:chExt cx="3505200" cy="4591050"/>
        </a:xfrm>
      </xdr:grpSpPr>
      <xdr:cxnSp macro="">
        <xdr:nvCxnSpPr>
          <xdr:cNvPr id="6" name="Shap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 rot="10800000">
            <a:off x="3593400" y="1484475"/>
            <a:ext cx="3505200" cy="4591050"/>
          </a:xfrm>
          <a:prstGeom prst="straightConnector1">
            <a:avLst/>
          </a:prstGeom>
          <a:noFill/>
          <a:ln w="44450" cap="flat" cmpd="sng">
            <a:solidFill>
              <a:srgbClr val="00B05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5</xdr:col>
      <xdr:colOff>323850</xdr:colOff>
      <xdr:row>4</xdr:row>
      <xdr:rowOff>101600</xdr:rowOff>
    </xdr:from>
    <xdr:ext cx="7181850" cy="511810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3486150" y="828675"/>
          <a:ext cx="7181850" cy="5118100"/>
          <a:chOff x="3588638" y="798675"/>
          <a:chExt cx="3514725" cy="5962650"/>
        </a:xfrm>
      </xdr:grpSpPr>
      <xdr:cxnSp macro="">
        <xdr:nvCxnSpPr>
          <xdr:cNvPr id="9" name="Shape 7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CxnSpPr/>
        </xdr:nvCxnSpPr>
        <xdr:spPr>
          <a:xfrm rot="10800000">
            <a:off x="3588638" y="798675"/>
            <a:ext cx="3514725" cy="5962650"/>
          </a:xfrm>
          <a:prstGeom prst="straightConnector1">
            <a:avLst/>
          </a:prstGeom>
          <a:noFill/>
          <a:ln w="44450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twoCellAnchor editAs="oneCell">
    <xdr:from>
      <xdr:col>12</xdr:col>
      <xdr:colOff>191668</xdr:colOff>
      <xdr:row>40</xdr:row>
      <xdr:rowOff>44450</xdr:rowOff>
    </xdr:from>
    <xdr:to>
      <xdr:col>18</xdr:col>
      <xdr:colOff>235603</xdr:colOff>
      <xdr:row>50</xdr:row>
      <xdr:rowOff>28575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969D152C-0119-EDEC-8A6D-DE5736ACB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1168" y="7283450"/>
          <a:ext cx="3701535" cy="1793875"/>
        </a:xfrm>
        <a:prstGeom prst="rect">
          <a:avLst/>
        </a:prstGeom>
      </xdr:spPr>
    </xdr:pic>
    <xdr:clientData/>
  </xdr:twoCellAnchor>
  <xdr:oneCellAnchor>
    <xdr:from>
      <xdr:col>2</xdr:col>
      <xdr:colOff>381000</xdr:colOff>
      <xdr:row>8</xdr:row>
      <xdr:rowOff>76200</xdr:rowOff>
    </xdr:from>
    <xdr:ext cx="7153275" cy="6838950"/>
    <xdr:grpSp>
      <xdr:nvGrpSpPr>
        <xdr:cNvPr id="11" name="Shape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2238375" y="1524000"/>
          <a:ext cx="7153275" cy="6838950"/>
          <a:chOff x="4050600" y="565313"/>
          <a:chExt cx="2590800" cy="6429375"/>
        </a:xfrm>
      </xdr:grpSpPr>
      <xdr:cxnSp macro="">
        <xdr:nvCxnSpPr>
          <xdr:cNvPr id="12" name="Shape 9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 rot="10800000">
            <a:off x="4050600" y="565313"/>
            <a:ext cx="2590800" cy="6429375"/>
          </a:xfrm>
          <a:prstGeom prst="straightConnector1">
            <a:avLst/>
          </a:prstGeom>
          <a:noFill/>
          <a:ln w="44450" cap="flat" cmpd="sng">
            <a:solidFill>
              <a:srgbClr val="FFC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771525</xdr:colOff>
      <xdr:row>4</xdr:row>
      <xdr:rowOff>19050</xdr:rowOff>
    </xdr:from>
    <xdr:ext cx="8362950" cy="28956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183575" y="2346488"/>
          <a:ext cx="8324850" cy="2867025"/>
        </a:xfrm>
        <a:prstGeom prst="ellipse">
          <a:avLst/>
        </a:prstGeom>
        <a:noFill/>
        <a:ln w="34925" cap="flat" cmpd="sng">
          <a:solidFill>
            <a:srgbClr val="FF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26</xdr:col>
      <xdr:colOff>200025</xdr:colOff>
      <xdr:row>4</xdr:row>
      <xdr:rowOff>76200</xdr:rowOff>
    </xdr:from>
    <xdr:ext cx="1876425" cy="6191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9798050" y="889000"/>
          <a:ext cx="1876425" cy="619125"/>
          <a:chOff x="4412550" y="3470438"/>
          <a:chExt cx="1866900" cy="619125"/>
        </a:xfrm>
      </xdr:grpSpPr>
      <xdr:cxnSp macro="">
        <xdr:nvCxnSpPr>
          <xdr:cNvPr id="11" name="Shape 1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CxnSpPr/>
        </xdr:nvCxnSpPr>
        <xdr:spPr>
          <a:xfrm flipH="1">
            <a:off x="4412550" y="3470438"/>
            <a:ext cx="1866900" cy="619125"/>
          </a:xfrm>
          <a:prstGeom prst="straightConnector1">
            <a:avLst/>
          </a:prstGeom>
          <a:noFill/>
          <a:ln w="9525" cap="flat" cmpd="sng">
            <a:solidFill>
              <a:srgbClr val="FF0000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215901</xdr:colOff>
      <xdr:row>18</xdr:row>
      <xdr:rowOff>196850</xdr:rowOff>
    </xdr:from>
    <xdr:ext cx="1346200" cy="167005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5397501" y="4540250"/>
          <a:ext cx="1346200" cy="167005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100"/>
            <a:buFont typeface="Calibri"/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注</a:t>
          </a:r>
          <a:b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申告済概算保険料額は、去年に納付した分の保険料です。</a:t>
          </a:r>
          <a:b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労働局から送られてくる申告書に記載されています。</a:t>
          </a:r>
          <a:endParaRPr sz="1100"/>
        </a:p>
      </xdr:txBody>
    </xdr:sp>
    <xdr:clientData fLocksWithSheet="0"/>
  </xdr:oneCellAnchor>
  <xdr:oneCellAnchor>
    <xdr:from>
      <xdr:col>3</xdr:col>
      <xdr:colOff>314325</xdr:colOff>
      <xdr:row>31</xdr:row>
      <xdr:rowOff>38100</xdr:rowOff>
    </xdr:from>
    <xdr:ext cx="4333875" cy="8001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3183825" y="3384713"/>
          <a:ext cx="4324350" cy="790575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1100"/>
            <a:buFont typeface="Calibri"/>
            <a:buNone/>
          </a:pPr>
          <a:r>
            <a:rPr lang="en-US" sz="11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注</a:t>
          </a:r>
          <a:b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・・・⑭（イ）のが４０万以上の場合には、概算保険料を３回に分けて納付できる。</a:t>
          </a:r>
          <a:endParaRPr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7</xdr:col>
      <xdr:colOff>114300</xdr:colOff>
      <xdr:row>20</xdr:row>
      <xdr:rowOff>165100</xdr:rowOff>
    </xdr:from>
    <xdr:ext cx="2273300" cy="2317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3009900" y="4987925"/>
          <a:ext cx="2273300" cy="231775"/>
          <a:chOff x="3807713" y="3484725"/>
          <a:chExt cx="3076575" cy="590550"/>
        </a:xfrm>
      </xdr:grpSpPr>
      <xdr:cxnSp macro="">
        <xdr:nvCxnSpPr>
          <xdr:cNvPr id="14" name="Shape 14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CxnSpPr/>
        </xdr:nvCxnSpPr>
        <xdr:spPr>
          <a:xfrm flipH="1">
            <a:off x="3807713" y="3484725"/>
            <a:ext cx="3076575" cy="59055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0"/>
  <sheetViews>
    <sheetView topLeftCell="A4" workbookViewId="0">
      <selection activeCell="W56" sqref="W56"/>
    </sheetView>
  </sheetViews>
  <sheetFormatPr defaultColWidth="14.453125" defaultRowHeight="15" customHeight="1"/>
  <cols>
    <col min="1" max="1" width="13.81640625" customWidth="1"/>
    <col min="2" max="2" width="12.81640625" customWidth="1"/>
    <col min="3" max="3" width="6.08984375" customWidth="1"/>
    <col min="4" max="4" width="6.54296875" customWidth="1"/>
    <col min="5" max="5" width="6" customWidth="1"/>
    <col min="6" max="26" width="8.7265625" customWidth="1"/>
  </cols>
  <sheetData>
    <row r="1" spans="1:6" ht="14.25" customHeight="1"/>
    <row r="2" spans="1:6" ht="14.25" customHeight="1"/>
    <row r="3" spans="1:6" ht="14.25" customHeight="1">
      <c r="B3" s="1" t="s">
        <v>0</v>
      </c>
      <c r="C3" s="1" t="s">
        <v>1</v>
      </c>
      <c r="D3" s="1"/>
      <c r="E3" s="1" t="s">
        <v>2</v>
      </c>
    </row>
    <row r="4" spans="1:6" ht="14.25" customHeight="1">
      <c r="A4" s="1" t="s">
        <v>3</v>
      </c>
      <c r="B4" s="2" t="s">
        <v>85</v>
      </c>
      <c r="C4" s="3">
        <v>3</v>
      </c>
      <c r="D4" s="4" t="s">
        <v>4</v>
      </c>
      <c r="E4" s="3">
        <v>14.5</v>
      </c>
      <c r="F4" s="5" t="s">
        <v>4</v>
      </c>
    </row>
    <row r="5" spans="1:6" ht="14.25" customHeight="1">
      <c r="A5" s="1" t="s">
        <v>5</v>
      </c>
      <c r="B5" s="2" t="s">
        <v>84</v>
      </c>
      <c r="C5" s="3">
        <v>3</v>
      </c>
      <c r="D5" s="4" t="s">
        <v>4</v>
      </c>
      <c r="E5" s="3">
        <v>13.5</v>
      </c>
      <c r="F5" s="5" t="s">
        <v>4</v>
      </c>
    </row>
    <row r="6" spans="1:6" ht="14.25" customHeight="1"/>
    <row r="7" spans="1:6" ht="14.25" customHeight="1">
      <c r="C7" s="1" t="s">
        <v>6</v>
      </c>
      <c r="D7" s="1"/>
    </row>
    <row r="8" spans="1:6" ht="14.25" customHeight="1">
      <c r="A8" s="6" t="s">
        <v>7</v>
      </c>
      <c r="B8" s="7" t="str">
        <f>B4</f>
        <v>令和７年</v>
      </c>
      <c r="C8" s="8">
        <v>2</v>
      </c>
      <c r="D8" s="4" t="s">
        <v>4</v>
      </c>
    </row>
    <row r="9" spans="1:6" ht="14.25" customHeight="1"/>
    <row r="10" spans="1:6" ht="14.25" customHeight="1"/>
    <row r="11" spans="1:6" ht="14.25" customHeight="1"/>
    <row r="12" spans="1:6" ht="14.25" customHeight="1"/>
    <row r="13" spans="1:6" ht="14.25" customHeight="1"/>
    <row r="14" spans="1:6" ht="14.25" customHeight="1"/>
    <row r="15" spans="1:6" ht="14.25" customHeight="1"/>
    <row r="16" spans="1: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honeticPr fontId="12"/>
  <pageMargins left="0.7" right="0.7" top="0.75" bottom="0.75" header="0" footer="0"/>
  <pageSetup paperSize="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000"/>
  <sheetViews>
    <sheetView zoomScale="75" zoomScaleNormal="75" workbookViewId="0">
      <selection activeCell="AN35" sqref="AN35"/>
    </sheetView>
  </sheetViews>
  <sheetFormatPr defaultColWidth="14.453125" defaultRowHeight="15" customHeight="1"/>
  <cols>
    <col min="1" max="1" width="2.54296875" customWidth="1"/>
    <col min="2" max="2" width="9.54296875" customWidth="1"/>
    <col min="3" max="3" width="5.54296875" customWidth="1"/>
    <col min="4" max="5" width="3.453125" customWidth="1"/>
    <col min="6" max="6" width="8.7265625" customWidth="1"/>
    <col min="7" max="9" width="3.453125" customWidth="1"/>
    <col min="10" max="10" width="8.7265625" customWidth="1"/>
    <col min="11" max="13" width="3.453125" customWidth="1"/>
    <col min="14" max="14" width="8.7265625" customWidth="1"/>
    <col min="15" max="16" width="2.81640625" customWidth="1"/>
    <col min="17" max="17" width="7.453125" customWidth="1"/>
    <col min="18" max="18" width="8.7265625" customWidth="1"/>
    <col min="19" max="19" width="3.81640625" customWidth="1"/>
    <col min="20" max="20" width="4.7265625" customWidth="1"/>
    <col min="21" max="21" width="4.08984375" customWidth="1"/>
    <col min="22" max="22" width="11.54296875" customWidth="1"/>
    <col min="23" max="23" width="3.08984375" customWidth="1"/>
    <col min="24" max="25" width="3.81640625" customWidth="1"/>
    <col min="26" max="26" width="8.7265625" customWidth="1"/>
    <col min="27" max="28" width="3.54296875" customWidth="1"/>
    <col min="29" max="29" width="7.81640625" customWidth="1"/>
    <col min="30" max="30" width="8.453125" customWidth="1"/>
    <col min="31" max="31" width="2.81640625" customWidth="1"/>
    <col min="32" max="32" width="5.453125" customWidth="1"/>
  </cols>
  <sheetData>
    <row r="1" spans="1:35" ht="15.7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</row>
    <row r="2" spans="1:35" ht="15.75" customHeight="1">
      <c r="A2" s="9"/>
      <c r="B2" s="10"/>
      <c r="C2" s="11"/>
      <c r="D2" s="88" t="s">
        <v>8</v>
      </c>
      <c r="E2" s="89"/>
      <c r="F2" s="89"/>
      <c r="G2" s="90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91" t="s">
        <v>9</v>
      </c>
      <c r="U2" s="89"/>
      <c r="V2" s="89"/>
      <c r="W2" s="90"/>
      <c r="X2" s="12"/>
      <c r="Y2" s="12"/>
      <c r="Z2" s="12"/>
      <c r="AA2" s="12"/>
      <c r="AB2" s="12"/>
      <c r="AC2" s="12"/>
      <c r="AD2" s="12"/>
      <c r="AE2" s="13"/>
      <c r="AF2" s="9"/>
      <c r="AG2" s="9"/>
      <c r="AH2" s="9"/>
      <c r="AI2" s="9"/>
    </row>
    <row r="3" spans="1:35" ht="15.75" customHeight="1">
      <c r="A3" s="9"/>
      <c r="B3" s="14"/>
      <c r="C3" s="15"/>
      <c r="D3" s="92" t="s">
        <v>10</v>
      </c>
      <c r="E3" s="85"/>
      <c r="F3" s="85"/>
      <c r="G3" s="86"/>
      <c r="H3" s="84" t="s">
        <v>11</v>
      </c>
      <c r="I3" s="85"/>
      <c r="J3" s="85"/>
      <c r="K3" s="86"/>
      <c r="L3" s="84" t="s">
        <v>12</v>
      </c>
      <c r="M3" s="85"/>
      <c r="N3" s="85"/>
      <c r="O3" s="86"/>
      <c r="P3" s="87" t="s">
        <v>13</v>
      </c>
      <c r="Q3" s="85"/>
      <c r="R3" s="85"/>
      <c r="S3" s="93"/>
      <c r="T3" s="94" t="s">
        <v>10</v>
      </c>
      <c r="U3" s="85"/>
      <c r="V3" s="85"/>
      <c r="W3" s="86"/>
      <c r="X3" s="84" t="s">
        <v>11</v>
      </c>
      <c r="Y3" s="85"/>
      <c r="Z3" s="85"/>
      <c r="AA3" s="86"/>
      <c r="AB3" s="87" t="s">
        <v>13</v>
      </c>
      <c r="AC3" s="85"/>
      <c r="AD3" s="85"/>
      <c r="AE3" s="86"/>
      <c r="AF3" s="9"/>
      <c r="AG3" s="9"/>
      <c r="AH3" s="9"/>
      <c r="AI3" s="9"/>
    </row>
    <row r="4" spans="1:35" ht="15.75" customHeight="1">
      <c r="A4" s="9"/>
      <c r="B4" s="16"/>
      <c r="C4" s="17"/>
      <c r="D4" s="18"/>
      <c r="E4" s="18"/>
      <c r="F4" s="18"/>
      <c r="G4" s="19"/>
      <c r="H4" s="20"/>
      <c r="I4" s="21"/>
      <c r="J4" s="21"/>
      <c r="K4" s="22"/>
      <c r="L4" s="20"/>
      <c r="M4" s="21"/>
      <c r="N4" s="21"/>
      <c r="O4" s="22"/>
      <c r="P4" s="23"/>
      <c r="Q4" s="23"/>
      <c r="R4" s="23"/>
      <c r="S4" s="23"/>
      <c r="T4" s="24"/>
      <c r="U4" s="18"/>
      <c r="V4" s="18"/>
      <c r="W4" s="19"/>
      <c r="X4" s="20"/>
      <c r="Y4" s="21"/>
      <c r="Z4" s="21"/>
      <c r="AA4" s="22"/>
      <c r="AB4" s="23"/>
      <c r="AC4" s="23"/>
      <c r="AD4" s="23"/>
      <c r="AE4" s="17"/>
      <c r="AF4" s="9"/>
      <c r="AG4" s="9"/>
      <c r="AH4" s="9"/>
      <c r="AI4" s="9"/>
    </row>
    <row r="5" spans="1:35" ht="15.75" customHeight="1">
      <c r="A5" s="9"/>
      <c r="B5" s="166" t="str">
        <f>設定!B4</f>
        <v>令和７年</v>
      </c>
      <c r="C5" s="167" t="s">
        <v>14</v>
      </c>
      <c r="D5" s="26">
        <v>1</v>
      </c>
      <c r="E5" s="26" t="s">
        <v>15</v>
      </c>
      <c r="F5" s="26">
        <v>150000</v>
      </c>
      <c r="G5" s="26" t="s">
        <v>16</v>
      </c>
      <c r="H5" s="27"/>
      <c r="I5" s="28" t="s">
        <v>15</v>
      </c>
      <c r="J5" s="28"/>
      <c r="K5" s="29" t="s">
        <v>16</v>
      </c>
      <c r="L5" s="26">
        <v>2</v>
      </c>
      <c r="M5" s="9" t="s">
        <v>15</v>
      </c>
      <c r="N5" s="26">
        <v>140000</v>
      </c>
      <c r="O5" s="9" t="s">
        <v>16</v>
      </c>
      <c r="P5" s="27">
        <f t="shared" ref="P5:P20" si="0">D5+H5+L5</f>
        <v>3</v>
      </c>
      <c r="Q5" s="28" t="s">
        <v>15</v>
      </c>
      <c r="R5" s="28">
        <f t="shared" ref="R5:R20" si="1">F5+J5+N5</f>
        <v>290000</v>
      </c>
      <c r="S5" s="29" t="s">
        <v>16</v>
      </c>
      <c r="T5" s="30">
        <f t="shared" ref="T5:AA5" si="2">D5</f>
        <v>1</v>
      </c>
      <c r="U5" s="26" t="str">
        <f t="shared" si="2"/>
        <v>人</v>
      </c>
      <c r="V5" s="26">
        <f t="shared" si="2"/>
        <v>150000</v>
      </c>
      <c r="W5" s="26" t="str">
        <f t="shared" si="2"/>
        <v>円</v>
      </c>
      <c r="X5" s="30">
        <f t="shared" si="2"/>
        <v>0</v>
      </c>
      <c r="Y5" s="26" t="str">
        <f t="shared" si="2"/>
        <v>人</v>
      </c>
      <c r="Z5" s="26">
        <f t="shared" si="2"/>
        <v>0</v>
      </c>
      <c r="AA5" s="25" t="str">
        <f t="shared" si="2"/>
        <v>円</v>
      </c>
      <c r="AB5" s="26">
        <f t="shared" ref="AB5:AB19" si="3">T5+X5</f>
        <v>1</v>
      </c>
      <c r="AC5" s="26" t="s">
        <v>15</v>
      </c>
      <c r="AD5" s="26">
        <f t="shared" ref="AD5:AD19" si="4">V5+Z5</f>
        <v>150000</v>
      </c>
      <c r="AE5" s="25" t="s">
        <v>16</v>
      </c>
      <c r="AF5" s="9"/>
      <c r="AG5" s="31" t="s">
        <v>17</v>
      </c>
      <c r="AH5" s="9"/>
      <c r="AI5" s="9"/>
    </row>
    <row r="6" spans="1:35" ht="15.75" customHeight="1">
      <c r="A6" s="9"/>
      <c r="B6" s="166" t="str">
        <f>B5</f>
        <v>令和７年</v>
      </c>
      <c r="C6" s="167" t="s">
        <v>18</v>
      </c>
      <c r="D6" s="26">
        <v>1</v>
      </c>
      <c r="E6" s="9" t="s">
        <v>15</v>
      </c>
      <c r="F6" s="26">
        <v>150000</v>
      </c>
      <c r="G6" s="26" t="s">
        <v>16</v>
      </c>
      <c r="H6" s="30"/>
      <c r="I6" s="26" t="s">
        <v>15</v>
      </c>
      <c r="J6" s="26"/>
      <c r="K6" s="32" t="s">
        <v>16</v>
      </c>
      <c r="L6" s="26">
        <v>2</v>
      </c>
      <c r="M6" s="9" t="s">
        <v>15</v>
      </c>
      <c r="N6" s="26">
        <v>140000</v>
      </c>
      <c r="O6" s="9" t="s">
        <v>16</v>
      </c>
      <c r="P6" s="30">
        <f t="shared" si="0"/>
        <v>3</v>
      </c>
      <c r="Q6" s="26" t="s">
        <v>15</v>
      </c>
      <c r="R6" s="26">
        <f t="shared" si="1"/>
        <v>290000</v>
      </c>
      <c r="S6" s="25" t="s">
        <v>16</v>
      </c>
      <c r="T6" s="30">
        <f t="shared" ref="T6:AA6" si="5">D6</f>
        <v>1</v>
      </c>
      <c r="U6" s="26" t="str">
        <f t="shared" si="5"/>
        <v>人</v>
      </c>
      <c r="V6" s="26">
        <f t="shared" si="5"/>
        <v>150000</v>
      </c>
      <c r="W6" s="26" t="str">
        <f t="shared" si="5"/>
        <v>円</v>
      </c>
      <c r="X6" s="30">
        <f t="shared" si="5"/>
        <v>0</v>
      </c>
      <c r="Y6" s="26" t="str">
        <f t="shared" si="5"/>
        <v>人</v>
      </c>
      <c r="Z6" s="26">
        <f t="shared" si="5"/>
        <v>0</v>
      </c>
      <c r="AA6" s="25" t="str">
        <f t="shared" si="5"/>
        <v>円</v>
      </c>
      <c r="AB6" s="26">
        <f t="shared" si="3"/>
        <v>1</v>
      </c>
      <c r="AC6" s="26" t="s">
        <v>15</v>
      </c>
      <c r="AD6" s="26">
        <f t="shared" si="4"/>
        <v>150000</v>
      </c>
      <c r="AE6" s="25" t="s">
        <v>16</v>
      </c>
      <c r="AF6" s="9"/>
      <c r="AG6" s="9"/>
      <c r="AH6" s="9"/>
      <c r="AI6" s="9"/>
    </row>
    <row r="7" spans="1:35" ht="15.75" customHeight="1">
      <c r="A7" s="9"/>
      <c r="B7" s="166" t="str">
        <f t="shared" ref="B7:B14" si="6">B6</f>
        <v>令和７年</v>
      </c>
      <c r="C7" s="167" t="s">
        <v>19</v>
      </c>
      <c r="D7" s="26">
        <v>1</v>
      </c>
      <c r="E7" s="9" t="s">
        <v>15</v>
      </c>
      <c r="F7" s="26">
        <v>150000</v>
      </c>
      <c r="G7" s="26" t="s">
        <v>16</v>
      </c>
      <c r="H7" s="30"/>
      <c r="I7" s="26" t="s">
        <v>15</v>
      </c>
      <c r="J7" s="26"/>
      <c r="K7" s="32" t="s">
        <v>16</v>
      </c>
      <c r="L7" s="26">
        <v>2</v>
      </c>
      <c r="M7" s="9" t="s">
        <v>15</v>
      </c>
      <c r="N7" s="26">
        <v>140000</v>
      </c>
      <c r="O7" s="9" t="s">
        <v>16</v>
      </c>
      <c r="P7" s="30">
        <f t="shared" si="0"/>
        <v>3</v>
      </c>
      <c r="Q7" s="26" t="s">
        <v>15</v>
      </c>
      <c r="R7" s="26">
        <f t="shared" si="1"/>
        <v>290000</v>
      </c>
      <c r="S7" s="25" t="s">
        <v>16</v>
      </c>
      <c r="T7" s="30">
        <f t="shared" ref="T7:AA7" si="7">D7</f>
        <v>1</v>
      </c>
      <c r="U7" s="26" t="str">
        <f t="shared" si="7"/>
        <v>人</v>
      </c>
      <c r="V7" s="26">
        <f t="shared" si="7"/>
        <v>150000</v>
      </c>
      <c r="W7" s="26" t="str">
        <f t="shared" si="7"/>
        <v>円</v>
      </c>
      <c r="X7" s="30">
        <f t="shared" si="7"/>
        <v>0</v>
      </c>
      <c r="Y7" s="26" t="str">
        <f t="shared" si="7"/>
        <v>人</v>
      </c>
      <c r="Z7" s="26">
        <f t="shared" si="7"/>
        <v>0</v>
      </c>
      <c r="AA7" s="25" t="str">
        <f t="shared" si="7"/>
        <v>円</v>
      </c>
      <c r="AB7" s="26">
        <f t="shared" si="3"/>
        <v>1</v>
      </c>
      <c r="AC7" s="26" t="s">
        <v>15</v>
      </c>
      <c r="AD7" s="26">
        <f t="shared" si="4"/>
        <v>150000</v>
      </c>
      <c r="AE7" s="25" t="s">
        <v>16</v>
      </c>
      <c r="AF7" s="9"/>
      <c r="AG7" s="9"/>
      <c r="AH7" s="9"/>
      <c r="AI7" s="9"/>
    </row>
    <row r="8" spans="1:35" ht="15.75" customHeight="1">
      <c r="A8" s="9"/>
      <c r="B8" s="166" t="str">
        <f t="shared" si="6"/>
        <v>令和７年</v>
      </c>
      <c r="C8" s="167" t="s">
        <v>20</v>
      </c>
      <c r="D8" s="26">
        <v>1</v>
      </c>
      <c r="E8" s="9" t="s">
        <v>15</v>
      </c>
      <c r="F8" s="26">
        <v>150000</v>
      </c>
      <c r="G8" s="26" t="s">
        <v>16</v>
      </c>
      <c r="H8" s="30"/>
      <c r="I8" s="26" t="s">
        <v>15</v>
      </c>
      <c r="J8" s="26"/>
      <c r="K8" s="32" t="s">
        <v>16</v>
      </c>
      <c r="L8" s="26">
        <v>2</v>
      </c>
      <c r="M8" s="9" t="s">
        <v>15</v>
      </c>
      <c r="N8" s="26">
        <v>140000</v>
      </c>
      <c r="O8" s="9" t="s">
        <v>16</v>
      </c>
      <c r="P8" s="30">
        <f t="shared" si="0"/>
        <v>3</v>
      </c>
      <c r="Q8" s="26" t="s">
        <v>15</v>
      </c>
      <c r="R8" s="26">
        <f t="shared" si="1"/>
        <v>290000</v>
      </c>
      <c r="S8" s="25" t="s">
        <v>16</v>
      </c>
      <c r="T8" s="30">
        <f t="shared" ref="T8:AA8" si="8">D8</f>
        <v>1</v>
      </c>
      <c r="U8" s="26" t="str">
        <f t="shared" si="8"/>
        <v>人</v>
      </c>
      <c r="V8" s="26">
        <f t="shared" si="8"/>
        <v>150000</v>
      </c>
      <c r="W8" s="26" t="str">
        <f t="shared" si="8"/>
        <v>円</v>
      </c>
      <c r="X8" s="30">
        <f t="shared" si="8"/>
        <v>0</v>
      </c>
      <c r="Y8" s="26" t="str">
        <f t="shared" si="8"/>
        <v>人</v>
      </c>
      <c r="Z8" s="26">
        <f t="shared" si="8"/>
        <v>0</v>
      </c>
      <c r="AA8" s="25" t="str">
        <f t="shared" si="8"/>
        <v>円</v>
      </c>
      <c r="AB8" s="26">
        <f t="shared" si="3"/>
        <v>1</v>
      </c>
      <c r="AC8" s="26" t="s">
        <v>15</v>
      </c>
      <c r="AD8" s="26">
        <f t="shared" si="4"/>
        <v>150000</v>
      </c>
      <c r="AE8" s="25" t="s">
        <v>16</v>
      </c>
      <c r="AF8" s="9"/>
      <c r="AG8" s="9"/>
      <c r="AH8" s="9"/>
      <c r="AI8" s="9"/>
    </row>
    <row r="9" spans="1:35" ht="15.75" customHeight="1">
      <c r="A9" s="9"/>
      <c r="B9" s="166" t="str">
        <f t="shared" si="6"/>
        <v>令和７年</v>
      </c>
      <c r="C9" s="167" t="s">
        <v>21</v>
      </c>
      <c r="D9" s="26">
        <v>1</v>
      </c>
      <c r="E9" s="9" t="s">
        <v>15</v>
      </c>
      <c r="F9" s="26">
        <v>150000</v>
      </c>
      <c r="G9" s="26" t="s">
        <v>16</v>
      </c>
      <c r="H9" s="30"/>
      <c r="I9" s="26" t="s">
        <v>15</v>
      </c>
      <c r="J9" s="26"/>
      <c r="K9" s="32" t="s">
        <v>16</v>
      </c>
      <c r="L9" s="26">
        <v>2</v>
      </c>
      <c r="M9" s="9" t="s">
        <v>15</v>
      </c>
      <c r="N9" s="26">
        <v>140000</v>
      </c>
      <c r="O9" s="9" t="s">
        <v>16</v>
      </c>
      <c r="P9" s="30">
        <f t="shared" si="0"/>
        <v>3</v>
      </c>
      <c r="Q9" s="26" t="s">
        <v>15</v>
      </c>
      <c r="R9" s="26">
        <f t="shared" si="1"/>
        <v>290000</v>
      </c>
      <c r="S9" s="25" t="s">
        <v>16</v>
      </c>
      <c r="T9" s="30">
        <f t="shared" ref="T9:AA9" si="9">D9</f>
        <v>1</v>
      </c>
      <c r="U9" s="26" t="str">
        <f t="shared" si="9"/>
        <v>人</v>
      </c>
      <c r="V9" s="26">
        <f t="shared" si="9"/>
        <v>150000</v>
      </c>
      <c r="W9" s="26" t="str">
        <f t="shared" si="9"/>
        <v>円</v>
      </c>
      <c r="X9" s="30">
        <f t="shared" si="9"/>
        <v>0</v>
      </c>
      <c r="Y9" s="26" t="str">
        <f t="shared" si="9"/>
        <v>人</v>
      </c>
      <c r="Z9" s="26">
        <f t="shared" si="9"/>
        <v>0</v>
      </c>
      <c r="AA9" s="25" t="str">
        <f t="shared" si="9"/>
        <v>円</v>
      </c>
      <c r="AB9" s="26">
        <f t="shared" si="3"/>
        <v>1</v>
      </c>
      <c r="AC9" s="26" t="s">
        <v>15</v>
      </c>
      <c r="AD9" s="26">
        <f t="shared" si="4"/>
        <v>150000</v>
      </c>
      <c r="AE9" s="25" t="s">
        <v>16</v>
      </c>
      <c r="AF9" s="9"/>
      <c r="AG9" s="9"/>
      <c r="AH9" s="9"/>
      <c r="AI9" s="9"/>
    </row>
    <row r="10" spans="1:35" ht="15.75" customHeight="1">
      <c r="A10" s="9"/>
      <c r="B10" s="166" t="str">
        <f t="shared" si="6"/>
        <v>令和７年</v>
      </c>
      <c r="C10" s="167" t="s">
        <v>22</v>
      </c>
      <c r="D10" s="26">
        <v>1</v>
      </c>
      <c r="E10" s="9" t="s">
        <v>15</v>
      </c>
      <c r="F10" s="26">
        <v>150000</v>
      </c>
      <c r="G10" s="26" t="s">
        <v>16</v>
      </c>
      <c r="H10" s="30"/>
      <c r="I10" s="26" t="s">
        <v>15</v>
      </c>
      <c r="J10" s="26"/>
      <c r="K10" s="32" t="s">
        <v>16</v>
      </c>
      <c r="L10" s="26">
        <v>2</v>
      </c>
      <c r="M10" s="9" t="s">
        <v>15</v>
      </c>
      <c r="N10" s="26">
        <v>140000</v>
      </c>
      <c r="O10" s="9" t="s">
        <v>16</v>
      </c>
      <c r="P10" s="30">
        <f t="shared" si="0"/>
        <v>3</v>
      </c>
      <c r="Q10" s="26" t="s">
        <v>15</v>
      </c>
      <c r="R10" s="26">
        <f t="shared" si="1"/>
        <v>290000</v>
      </c>
      <c r="S10" s="25" t="s">
        <v>16</v>
      </c>
      <c r="T10" s="30">
        <f t="shared" ref="T10:AA10" si="10">D10</f>
        <v>1</v>
      </c>
      <c r="U10" s="26" t="str">
        <f t="shared" si="10"/>
        <v>人</v>
      </c>
      <c r="V10" s="26">
        <f t="shared" si="10"/>
        <v>150000</v>
      </c>
      <c r="W10" s="26" t="str">
        <f t="shared" si="10"/>
        <v>円</v>
      </c>
      <c r="X10" s="30">
        <f t="shared" si="10"/>
        <v>0</v>
      </c>
      <c r="Y10" s="26" t="str">
        <f t="shared" si="10"/>
        <v>人</v>
      </c>
      <c r="Z10" s="26">
        <f t="shared" si="10"/>
        <v>0</v>
      </c>
      <c r="AA10" s="25" t="str">
        <f t="shared" si="10"/>
        <v>円</v>
      </c>
      <c r="AB10" s="26">
        <f t="shared" si="3"/>
        <v>1</v>
      </c>
      <c r="AC10" s="26" t="s">
        <v>15</v>
      </c>
      <c r="AD10" s="26">
        <f t="shared" si="4"/>
        <v>150000</v>
      </c>
      <c r="AE10" s="25" t="s">
        <v>16</v>
      </c>
      <c r="AF10" s="9"/>
      <c r="AG10" s="9"/>
      <c r="AH10" s="9"/>
      <c r="AI10" s="9"/>
    </row>
    <row r="11" spans="1:35" ht="15.75" customHeight="1">
      <c r="A11" s="9"/>
      <c r="B11" s="166" t="str">
        <f t="shared" si="6"/>
        <v>令和７年</v>
      </c>
      <c r="C11" s="167" t="s">
        <v>23</v>
      </c>
      <c r="D11" s="26">
        <v>1</v>
      </c>
      <c r="E11" s="9" t="s">
        <v>15</v>
      </c>
      <c r="F11" s="26">
        <v>150000</v>
      </c>
      <c r="G11" s="26" t="s">
        <v>16</v>
      </c>
      <c r="H11" s="30"/>
      <c r="I11" s="26" t="s">
        <v>15</v>
      </c>
      <c r="J11" s="26"/>
      <c r="K11" s="32" t="s">
        <v>16</v>
      </c>
      <c r="L11" s="26">
        <v>2</v>
      </c>
      <c r="M11" s="9" t="s">
        <v>15</v>
      </c>
      <c r="N11" s="26">
        <v>140000</v>
      </c>
      <c r="O11" s="9" t="s">
        <v>16</v>
      </c>
      <c r="P11" s="30">
        <f t="shared" si="0"/>
        <v>3</v>
      </c>
      <c r="Q11" s="26" t="s">
        <v>15</v>
      </c>
      <c r="R11" s="26">
        <f t="shared" si="1"/>
        <v>290000</v>
      </c>
      <c r="S11" s="25" t="s">
        <v>16</v>
      </c>
      <c r="T11" s="30">
        <f t="shared" ref="T11:AA11" si="11">D11</f>
        <v>1</v>
      </c>
      <c r="U11" s="26" t="str">
        <f t="shared" si="11"/>
        <v>人</v>
      </c>
      <c r="V11" s="26">
        <f t="shared" si="11"/>
        <v>150000</v>
      </c>
      <c r="W11" s="26" t="str">
        <f t="shared" si="11"/>
        <v>円</v>
      </c>
      <c r="X11" s="30">
        <f t="shared" si="11"/>
        <v>0</v>
      </c>
      <c r="Y11" s="26" t="str">
        <f t="shared" si="11"/>
        <v>人</v>
      </c>
      <c r="Z11" s="26">
        <f t="shared" si="11"/>
        <v>0</v>
      </c>
      <c r="AA11" s="25" t="str">
        <f t="shared" si="11"/>
        <v>円</v>
      </c>
      <c r="AB11" s="26">
        <f t="shared" si="3"/>
        <v>1</v>
      </c>
      <c r="AC11" s="26" t="s">
        <v>15</v>
      </c>
      <c r="AD11" s="26">
        <f t="shared" si="4"/>
        <v>150000</v>
      </c>
      <c r="AE11" s="25" t="s">
        <v>16</v>
      </c>
      <c r="AF11" s="9"/>
      <c r="AG11" s="9"/>
      <c r="AH11" s="9"/>
      <c r="AI11" s="9"/>
    </row>
    <row r="12" spans="1:35" ht="15.75" customHeight="1">
      <c r="A12" s="9"/>
      <c r="B12" s="166" t="str">
        <f t="shared" si="6"/>
        <v>令和７年</v>
      </c>
      <c r="C12" s="167" t="s">
        <v>24</v>
      </c>
      <c r="D12" s="26">
        <v>1</v>
      </c>
      <c r="E12" s="9" t="s">
        <v>15</v>
      </c>
      <c r="F12" s="26">
        <v>150000</v>
      </c>
      <c r="G12" s="26" t="s">
        <v>16</v>
      </c>
      <c r="H12" s="30"/>
      <c r="I12" s="26" t="s">
        <v>15</v>
      </c>
      <c r="J12" s="26"/>
      <c r="K12" s="32" t="s">
        <v>16</v>
      </c>
      <c r="L12" s="26">
        <v>1</v>
      </c>
      <c r="M12" s="9" t="s">
        <v>15</v>
      </c>
      <c r="N12" s="26">
        <v>100000</v>
      </c>
      <c r="O12" s="9" t="s">
        <v>16</v>
      </c>
      <c r="P12" s="30">
        <f t="shared" si="0"/>
        <v>2</v>
      </c>
      <c r="Q12" s="26" t="s">
        <v>15</v>
      </c>
      <c r="R12" s="26">
        <f t="shared" si="1"/>
        <v>250000</v>
      </c>
      <c r="S12" s="25" t="s">
        <v>16</v>
      </c>
      <c r="T12" s="30">
        <f t="shared" ref="T12:AA12" si="12">D12</f>
        <v>1</v>
      </c>
      <c r="U12" s="26" t="str">
        <f t="shared" si="12"/>
        <v>人</v>
      </c>
      <c r="V12" s="26">
        <f t="shared" si="12"/>
        <v>150000</v>
      </c>
      <c r="W12" s="26" t="str">
        <f t="shared" si="12"/>
        <v>円</v>
      </c>
      <c r="X12" s="30">
        <f t="shared" si="12"/>
        <v>0</v>
      </c>
      <c r="Y12" s="26" t="str">
        <f t="shared" si="12"/>
        <v>人</v>
      </c>
      <c r="Z12" s="26">
        <f t="shared" si="12"/>
        <v>0</v>
      </c>
      <c r="AA12" s="25" t="str">
        <f t="shared" si="12"/>
        <v>円</v>
      </c>
      <c r="AB12" s="26">
        <f t="shared" si="3"/>
        <v>1</v>
      </c>
      <c r="AC12" s="26" t="s">
        <v>15</v>
      </c>
      <c r="AD12" s="26">
        <f t="shared" si="4"/>
        <v>150000</v>
      </c>
      <c r="AE12" s="25" t="s">
        <v>16</v>
      </c>
      <c r="AF12" s="9"/>
      <c r="AG12" s="9"/>
      <c r="AH12" s="9"/>
      <c r="AI12" s="9"/>
    </row>
    <row r="13" spans="1:35" ht="15.75" customHeight="1">
      <c r="A13" s="9"/>
      <c r="B13" s="166" t="str">
        <f t="shared" si="6"/>
        <v>令和７年</v>
      </c>
      <c r="C13" s="167" t="s">
        <v>25</v>
      </c>
      <c r="D13" s="26">
        <v>1</v>
      </c>
      <c r="E13" s="9" t="s">
        <v>15</v>
      </c>
      <c r="F13" s="26">
        <v>150000</v>
      </c>
      <c r="G13" s="26" t="s">
        <v>16</v>
      </c>
      <c r="H13" s="30"/>
      <c r="I13" s="26" t="s">
        <v>15</v>
      </c>
      <c r="J13" s="26"/>
      <c r="K13" s="32" t="s">
        <v>16</v>
      </c>
      <c r="L13" s="26">
        <v>1</v>
      </c>
      <c r="M13" s="9" t="s">
        <v>15</v>
      </c>
      <c r="N13" s="26">
        <v>100000</v>
      </c>
      <c r="O13" s="9" t="s">
        <v>16</v>
      </c>
      <c r="P13" s="30">
        <f t="shared" si="0"/>
        <v>2</v>
      </c>
      <c r="Q13" s="26" t="s">
        <v>15</v>
      </c>
      <c r="R13" s="26">
        <f t="shared" si="1"/>
        <v>250000</v>
      </c>
      <c r="S13" s="25" t="s">
        <v>16</v>
      </c>
      <c r="T13" s="30">
        <f t="shared" ref="T13:AA13" si="13">D13</f>
        <v>1</v>
      </c>
      <c r="U13" s="26" t="str">
        <f t="shared" si="13"/>
        <v>人</v>
      </c>
      <c r="V13" s="26">
        <f t="shared" si="13"/>
        <v>150000</v>
      </c>
      <c r="W13" s="26" t="str">
        <f t="shared" si="13"/>
        <v>円</v>
      </c>
      <c r="X13" s="30">
        <f t="shared" si="13"/>
        <v>0</v>
      </c>
      <c r="Y13" s="26" t="str">
        <f t="shared" si="13"/>
        <v>人</v>
      </c>
      <c r="Z13" s="26">
        <f t="shared" si="13"/>
        <v>0</v>
      </c>
      <c r="AA13" s="25" t="str">
        <f t="shared" si="13"/>
        <v>円</v>
      </c>
      <c r="AB13" s="26">
        <f t="shared" si="3"/>
        <v>1</v>
      </c>
      <c r="AC13" s="26" t="s">
        <v>15</v>
      </c>
      <c r="AD13" s="26">
        <f t="shared" si="4"/>
        <v>150000</v>
      </c>
      <c r="AE13" s="25" t="s">
        <v>16</v>
      </c>
      <c r="AF13" s="9"/>
      <c r="AG13" s="9"/>
      <c r="AH13" s="9"/>
      <c r="AI13" s="9"/>
    </row>
    <row r="14" spans="1:35" ht="15.75" customHeight="1">
      <c r="A14" s="9"/>
      <c r="B14" s="166" t="str">
        <f t="shared" si="6"/>
        <v>令和７年</v>
      </c>
      <c r="C14" s="167" t="s">
        <v>26</v>
      </c>
      <c r="D14" s="26">
        <v>1</v>
      </c>
      <c r="E14" s="9" t="s">
        <v>15</v>
      </c>
      <c r="F14" s="26">
        <v>150000</v>
      </c>
      <c r="G14" s="26" t="s">
        <v>16</v>
      </c>
      <c r="H14" s="30"/>
      <c r="I14" s="26" t="s">
        <v>15</v>
      </c>
      <c r="J14" s="26"/>
      <c r="K14" s="32" t="s">
        <v>16</v>
      </c>
      <c r="L14" s="26">
        <v>1</v>
      </c>
      <c r="M14" s="9" t="s">
        <v>15</v>
      </c>
      <c r="N14" s="26">
        <v>100000</v>
      </c>
      <c r="O14" s="9" t="s">
        <v>16</v>
      </c>
      <c r="P14" s="30">
        <f t="shared" si="0"/>
        <v>2</v>
      </c>
      <c r="Q14" s="26" t="s">
        <v>15</v>
      </c>
      <c r="R14" s="26">
        <f t="shared" si="1"/>
        <v>250000</v>
      </c>
      <c r="S14" s="25" t="s">
        <v>16</v>
      </c>
      <c r="T14" s="30">
        <f t="shared" ref="T14:AA14" si="14">D14</f>
        <v>1</v>
      </c>
      <c r="U14" s="26" t="str">
        <f t="shared" si="14"/>
        <v>人</v>
      </c>
      <c r="V14" s="26">
        <f t="shared" si="14"/>
        <v>150000</v>
      </c>
      <c r="W14" s="26" t="str">
        <f t="shared" si="14"/>
        <v>円</v>
      </c>
      <c r="X14" s="30">
        <f t="shared" si="14"/>
        <v>0</v>
      </c>
      <c r="Y14" s="26" t="str">
        <f t="shared" si="14"/>
        <v>人</v>
      </c>
      <c r="Z14" s="26">
        <f t="shared" si="14"/>
        <v>0</v>
      </c>
      <c r="AA14" s="25" t="str">
        <f t="shared" si="14"/>
        <v>円</v>
      </c>
      <c r="AB14" s="26">
        <f t="shared" si="3"/>
        <v>1</v>
      </c>
      <c r="AC14" s="26" t="s">
        <v>15</v>
      </c>
      <c r="AD14" s="26">
        <f t="shared" si="4"/>
        <v>150000</v>
      </c>
      <c r="AE14" s="25" t="s">
        <v>16</v>
      </c>
      <c r="AF14" s="9"/>
      <c r="AG14" s="9"/>
      <c r="AH14" s="9"/>
      <c r="AI14" s="9"/>
    </row>
    <row r="15" spans="1:35" ht="15.75" customHeight="1">
      <c r="A15" s="9"/>
      <c r="B15" s="166" t="str">
        <f>設定!B5</f>
        <v>令和８年</v>
      </c>
      <c r="C15" s="167" t="s">
        <v>27</v>
      </c>
      <c r="D15" s="26">
        <v>1</v>
      </c>
      <c r="E15" s="9" t="s">
        <v>15</v>
      </c>
      <c r="F15" s="26">
        <v>150000</v>
      </c>
      <c r="G15" s="26" t="s">
        <v>16</v>
      </c>
      <c r="H15" s="30"/>
      <c r="I15" s="26" t="s">
        <v>15</v>
      </c>
      <c r="J15" s="26"/>
      <c r="K15" s="32" t="s">
        <v>16</v>
      </c>
      <c r="L15" s="26">
        <v>1</v>
      </c>
      <c r="M15" s="9" t="s">
        <v>15</v>
      </c>
      <c r="N15" s="26">
        <v>100000</v>
      </c>
      <c r="O15" s="9" t="s">
        <v>16</v>
      </c>
      <c r="P15" s="30">
        <f t="shared" si="0"/>
        <v>2</v>
      </c>
      <c r="Q15" s="26" t="s">
        <v>15</v>
      </c>
      <c r="R15" s="26">
        <f t="shared" si="1"/>
        <v>250000</v>
      </c>
      <c r="S15" s="25" t="s">
        <v>16</v>
      </c>
      <c r="T15" s="30">
        <f t="shared" ref="T15:AA15" si="15">D15</f>
        <v>1</v>
      </c>
      <c r="U15" s="26" t="str">
        <f t="shared" si="15"/>
        <v>人</v>
      </c>
      <c r="V15" s="26">
        <f t="shared" si="15"/>
        <v>150000</v>
      </c>
      <c r="W15" s="26" t="str">
        <f t="shared" si="15"/>
        <v>円</v>
      </c>
      <c r="X15" s="30">
        <f t="shared" si="15"/>
        <v>0</v>
      </c>
      <c r="Y15" s="26" t="str">
        <f t="shared" si="15"/>
        <v>人</v>
      </c>
      <c r="Z15" s="26">
        <f t="shared" si="15"/>
        <v>0</v>
      </c>
      <c r="AA15" s="25" t="str">
        <f t="shared" si="15"/>
        <v>円</v>
      </c>
      <c r="AB15" s="26">
        <f t="shared" si="3"/>
        <v>1</v>
      </c>
      <c r="AC15" s="26" t="s">
        <v>15</v>
      </c>
      <c r="AD15" s="26">
        <f t="shared" si="4"/>
        <v>150000</v>
      </c>
      <c r="AE15" s="25" t="s">
        <v>16</v>
      </c>
      <c r="AF15" s="9"/>
      <c r="AG15" s="9"/>
      <c r="AH15" s="9"/>
      <c r="AI15" s="9"/>
    </row>
    <row r="16" spans="1:35" ht="15.75" customHeight="1">
      <c r="A16" s="9"/>
      <c r="B16" s="168" t="str">
        <f>B15</f>
        <v>令和８年</v>
      </c>
      <c r="C16" s="169" t="s">
        <v>28</v>
      </c>
      <c r="D16" s="26">
        <v>1</v>
      </c>
      <c r="E16" s="9" t="s">
        <v>15</v>
      </c>
      <c r="F16" s="26">
        <v>150000</v>
      </c>
      <c r="G16" s="26" t="s">
        <v>16</v>
      </c>
      <c r="H16" s="34"/>
      <c r="I16" s="35" t="s">
        <v>15</v>
      </c>
      <c r="J16" s="35"/>
      <c r="K16" s="36" t="s">
        <v>16</v>
      </c>
      <c r="L16" s="26">
        <v>1</v>
      </c>
      <c r="M16" s="9" t="s">
        <v>15</v>
      </c>
      <c r="N16" s="26">
        <v>100000</v>
      </c>
      <c r="O16" s="9" t="s">
        <v>16</v>
      </c>
      <c r="P16" s="34">
        <f t="shared" si="0"/>
        <v>2</v>
      </c>
      <c r="Q16" s="35" t="s">
        <v>15</v>
      </c>
      <c r="R16" s="35">
        <f t="shared" si="1"/>
        <v>250000</v>
      </c>
      <c r="S16" s="33" t="s">
        <v>16</v>
      </c>
      <c r="T16" s="30">
        <f t="shared" ref="T16:AA16" si="16">D16</f>
        <v>1</v>
      </c>
      <c r="U16" s="26" t="str">
        <f t="shared" si="16"/>
        <v>人</v>
      </c>
      <c r="V16" s="26">
        <f t="shared" si="16"/>
        <v>150000</v>
      </c>
      <c r="W16" s="26" t="str">
        <f t="shared" si="16"/>
        <v>円</v>
      </c>
      <c r="X16" s="30">
        <f t="shared" si="16"/>
        <v>0</v>
      </c>
      <c r="Y16" s="26" t="str">
        <f t="shared" si="16"/>
        <v>人</v>
      </c>
      <c r="Z16" s="26">
        <f t="shared" si="16"/>
        <v>0</v>
      </c>
      <c r="AA16" s="25" t="str">
        <f t="shared" si="16"/>
        <v>円</v>
      </c>
      <c r="AB16" s="26">
        <f t="shared" si="3"/>
        <v>1</v>
      </c>
      <c r="AC16" s="26" t="s">
        <v>15</v>
      </c>
      <c r="AD16" s="26">
        <f t="shared" si="4"/>
        <v>150000</v>
      </c>
      <c r="AE16" s="25" t="s">
        <v>16</v>
      </c>
      <c r="AF16" s="9"/>
      <c r="AG16" s="9"/>
      <c r="AH16" s="9"/>
      <c r="AI16" s="9"/>
    </row>
    <row r="17" spans="1:35" ht="15.75" customHeight="1">
      <c r="A17" s="9"/>
      <c r="B17" s="95" t="s">
        <v>29</v>
      </c>
      <c r="C17" s="96"/>
      <c r="D17" s="37"/>
      <c r="E17" s="38" t="s">
        <v>15</v>
      </c>
      <c r="F17" s="28"/>
      <c r="G17" s="29" t="s">
        <v>16</v>
      </c>
      <c r="H17" s="39"/>
      <c r="I17" s="28" t="s">
        <v>15</v>
      </c>
      <c r="J17" s="28"/>
      <c r="K17" s="29" t="s">
        <v>16</v>
      </c>
      <c r="L17" s="39"/>
      <c r="M17" s="38" t="s">
        <v>15</v>
      </c>
      <c r="N17" s="28"/>
      <c r="O17" s="29" t="s">
        <v>16</v>
      </c>
      <c r="P17" s="26">
        <f t="shared" si="0"/>
        <v>0</v>
      </c>
      <c r="Q17" s="26" t="s">
        <v>15</v>
      </c>
      <c r="R17" s="26">
        <f t="shared" si="1"/>
        <v>0</v>
      </c>
      <c r="S17" s="26" t="s">
        <v>16</v>
      </c>
      <c r="T17" s="39"/>
      <c r="U17" s="28" t="str">
        <f t="shared" ref="U17:U19" si="17">E17</f>
        <v>人</v>
      </c>
      <c r="V17" s="28"/>
      <c r="W17" s="28" t="s">
        <v>16</v>
      </c>
      <c r="X17" s="39"/>
      <c r="Y17" s="28" t="str">
        <f t="shared" ref="Y17:Y19" si="18">I17</f>
        <v>人</v>
      </c>
      <c r="Z17" s="28"/>
      <c r="AA17" s="28" t="s">
        <v>16</v>
      </c>
      <c r="AB17" s="27">
        <f t="shared" si="3"/>
        <v>0</v>
      </c>
      <c r="AC17" s="28" t="s">
        <v>15</v>
      </c>
      <c r="AD17" s="28">
        <f t="shared" si="4"/>
        <v>0</v>
      </c>
      <c r="AE17" s="29" t="s">
        <v>16</v>
      </c>
      <c r="AF17" s="9"/>
      <c r="AG17" s="9"/>
      <c r="AH17" s="9"/>
      <c r="AI17" s="9"/>
    </row>
    <row r="18" spans="1:35" ht="15.75" customHeight="1">
      <c r="A18" s="9"/>
      <c r="B18" s="95" t="s">
        <v>29</v>
      </c>
      <c r="C18" s="96"/>
      <c r="D18" s="40"/>
      <c r="E18" s="9" t="s">
        <v>15</v>
      </c>
      <c r="F18" s="26"/>
      <c r="G18" s="25" t="s">
        <v>16</v>
      </c>
      <c r="H18" s="41"/>
      <c r="I18" s="26" t="s">
        <v>15</v>
      </c>
      <c r="J18" s="26"/>
      <c r="K18" s="32" t="s">
        <v>16</v>
      </c>
      <c r="L18" s="41"/>
      <c r="M18" s="9" t="s">
        <v>15</v>
      </c>
      <c r="N18" s="26"/>
      <c r="O18" s="25" t="s">
        <v>16</v>
      </c>
      <c r="P18" s="26">
        <f t="shared" si="0"/>
        <v>0</v>
      </c>
      <c r="Q18" s="26" t="s">
        <v>15</v>
      </c>
      <c r="R18" s="26">
        <f t="shared" si="1"/>
        <v>0</v>
      </c>
      <c r="S18" s="26" t="s">
        <v>16</v>
      </c>
      <c r="T18" s="41"/>
      <c r="U18" s="26" t="str">
        <f t="shared" si="17"/>
        <v>人</v>
      </c>
      <c r="V18" s="26"/>
      <c r="W18" s="26" t="s">
        <v>16</v>
      </c>
      <c r="X18" s="41"/>
      <c r="Y18" s="26" t="str">
        <f t="shared" si="18"/>
        <v>人</v>
      </c>
      <c r="Z18" s="26"/>
      <c r="AA18" s="26" t="s">
        <v>16</v>
      </c>
      <c r="AB18" s="30">
        <f t="shared" si="3"/>
        <v>0</v>
      </c>
      <c r="AC18" s="26" t="s">
        <v>15</v>
      </c>
      <c r="AD18" s="26">
        <f t="shared" si="4"/>
        <v>0</v>
      </c>
      <c r="AE18" s="25" t="s">
        <v>16</v>
      </c>
      <c r="AF18" s="9"/>
      <c r="AG18" s="9"/>
      <c r="AH18" s="9"/>
      <c r="AI18" s="9"/>
    </row>
    <row r="19" spans="1:35" ht="15.75" customHeight="1">
      <c r="A19" s="9"/>
      <c r="B19" s="97" t="s">
        <v>29</v>
      </c>
      <c r="C19" s="98"/>
      <c r="D19" s="40"/>
      <c r="E19" s="9" t="s">
        <v>15</v>
      </c>
      <c r="F19" s="26"/>
      <c r="G19" s="25" t="s">
        <v>16</v>
      </c>
      <c r="H19" s="41"/>
      <c r="I19" s="26" t="s">
        <v>15</v>
      </c>
      <c r="J19" s="26"/>
      <c r="K19" s="32" t="s">
        <v>16</v>
      </c>
      <c r="L19" s="41"/>
      <c r="M19" s="9" t="s">
        <v>15</v>
      </c>
      <c r="N19" s="26"/>
      <c r="O19" s="25" t="s">
        <v>16</v>
      </c>
      <c r="P19" s="26">
        <f t="shared" si="0"/>
        <v>0</v>
      </c>
      <c r="Q19" s="26" t="s">
        <v>15</v>
      </c>
      <c r="R19" s="26">
        <f t="shared" si="1"/>
        <v>0</v>
      </c>
      <c r="S19" s="26" t="s">
        <v>16</v>
      </c>
      <c r="T19" s="41"/>
      <c r="U19" s="26" t="str">
        <f t="shared" si="17"/>
        <v>人</v>
      </c>
      <c r="V19" s="26"/>
      <c r="W19" s="26" t="s">
        <v>16</v>
      </c>
      <c r="X19" s="41"/>
      <c r="Y19" s="26" t="str">
        <f t="shared" si="18"/>
        <v>人</v>
      </c>
      <c r="Z19" s="26"/>
      <c r="AA19" s="26" t="s">
        <v>16</v>
      </c>
      <c r="AB19" s="34">
        <f t="shared" si="3"/>
        <v>0</v>
      </c>
      <c r="AC19" s="35" t="s">
        <v>15</v>
      </c>
      <c r="AD19" s="35">
        <f t="shared" si="4"/>
        <v>0</v>
      </c>
      <c r="AE19" s="33" t="s">
        <v>16</v>
      </c>
      <c r="AF19" s="9"/>
      <c r="AG19" s="9"/>
      <c r="AH19" s="9"/>
      <c r="AI19" s="9"/>
    </row>
    <row r="20" spans="1:35" ht="15.75" customHeight="1">
      <c r="A20" s="9"/>
      <c r="B20" s="97" t="s">
        <v>13</v>
      </c>
      <c r="C20" s="98"/>
      <c r="D20" s="42">
        <f>SUM(D5:D16)</f>
        <v>12</v>
      </c>
      <c r="E20" s="42" t="s">
        <v>15</v>
      </c>
      <c r="F20" s="42">
        <f>SUM(F5:F19)</f>
        <v>1800000</v>
      </c>
      <c r="G20" s="43" t="s">
        <v>16</v>
      </c>
      <c r="H20" s="42">
        <f>SUM(H5:H16)</f>
        <v>0</v>
      </c>
      <c r="I20" s="42" t="s">
        <v>15</v>
      </c>
      <c r="J20" s="42">
        <f>SUM(J5:J19)</f>
        <v>0</v>
      </c>
      <c r="K20" s="42" t="s">
        <v>16</v>
      </c>
      <c r="L20" s="44">
        <f>SUM(L5:L16)</f>
        <v>19</v>
      </c>
      <c r="M20" s="42" t="s">
        <v>15</v>
      </c>
      <c r="N20" s="42">
        <f>SUM(N5:N19)</f>
        <v>1480000</v>
      </c>
      <c r="O20" s="43" t="s">
        <v>16</v>
      </c>
      <c r="P20" s="42">
        <f t="shared" si="0"/>
        <v>31</v>
      </c>
      <c r="Q20" s="42" t="s">
        <v>15</v>
      </c>
      <c r="R20" s="42">
        <f t="shared" si="1"/>
        <v>3280000</v>
      </c>
      <c r="S20" s="42" t="s">
        <v>16</v>
      </c>
      <c r="T20" s="44">
        <f>SUM(T5:T16)</f>
        <v>12</v>
      </c>
      <c r="U20" s="42" t="s">
        <v>15</v>
      </c>
      <c r="V20" s="42">
        <f>SUM(V5:V19)</f>
        <v>1800000</v>
      </c>
      <c r="W20" s="43" t="s">
        <v>16</v>
      </c>
      <c r="X20" s="44">
        <f>SUM(X5:X16)</f>
        <v>0</v>
      </c>
      <c r="Y20" s="42" t="s">
        <v>15</v>
      </c>
      <c r="Z20" s="42">
        <f>SUM(Z5:Z19)</f>
        <v>0</v>
      </c>
      <c r="AA20" s="43" t="s">
        <v>16</v>
      </c>
      <c r="AB20" s="34">
        <f>SUM(AB5:AB16)</f>
        <v>12</v>
      </c>
      <c r="AC20" s="35" t="s">
        <v>15</v>
      </c>
      <c r="AD20" s="35">
        <f>SUM(AD5:AD19)</f>
        <v>1800000</v>
      </c>
      <c r="AE20" s="33" t="s">
        <v>16</v>
      </c>
      <c r="AF20" s="9"/>
      <c r="AG20" s="9"/>
      <c r="AH20" s="9"/>
      <c r="AI20" s="9"/>
    </row>
    <row r="21" spans="1:35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1" t="s">
        <v>30</v>
      </c>
      <c r="Q21" s="90"/>
      <c r="R21" s="91" t="s">
        <v>31</v>
      </c>
      <c r="S21" s="99"/>
      <c r="T21" s="9"/>
      <c r="U21" s="9"/>
      <c r="V21" s="9"/>
      <c r="W21" s="9"/>
      <c r="X21" s="9"/>
      <c r="Y21" s="9"/>
      <c r="Z21" s="9"/>
      <c r="AA21" s="9"/>
      <c r="AB21" s="91" t="s">
        <v>32</v>
      </c>
      <c r="AC21" s="90"/>
      <c r="AD21" s="91" t="s">
        <v>33</v>
      </c>
      <c r="AE21" s="99"/>
      <c r="AF21" s="9"/>
      <c r="AG21" s="9"/>
      <c r="AH21" s="9"/>
      <c r="AI21" s="9"/>
    </row>
    <row r="22" spans="1:35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40"/>
      <c r="Q22" s="40"/>
      <c r="R22" s="40"/>
      <c r="S22" s="40"/>
      <c r="T22" s="9"/>
      <c r="U22" s="9"/>
      <c r="V22" s="9"/>
      <c r="W22" s="9"/>
      <c r="X22" s="9"/>
      <c r="Y22" s="9"/>
      <c r="Z22" s="9"/>
      <c r="AA22" s="9"/>
      <c r="AB22" s="40"/>
      <c r="AC22" s="40"/>
      <c r="AD22" s="40"/>
      <c r="AE22" s="40"/>
      <c r="AF22" s="9"/>
      <c r="AG22" s="9"/>
      <c r="AH22" s="9"/>
      <c r="AI22" s="9"/>
    </row>
    <row r="23" spans="1:35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:35" ht="15.75" customHeight="1">
      <c r="A24" s="9"/>
      <c r="B24" s="9"/>
      <c r="C24" s="100" t="s">
        <v>34</v>
      </c>
      <c r="D24" s="93"/>
      <c r="E24" s="87"/>
      <c r="F24" s="86"/>
      <c r="G24" s="101" t="s">
        <v>35</v>
      </c>
      <c r="H24" s="85"/>
      <c r="I24" s="85"/>
      <c r="J24" s="86"/>
      <c r="K24" s="9"/>
      <c r="L24" s="9"/>
      <c r="M24" s="9"/>
      <c r="N24" s="9"/>
      <c r="O24" s="9"/>
      <c r="P24" s="45"/>
      <c r="Q24" s="45"/>
      <c r="R24" s="9"/>
      <c r="S24" s="9"/>
      <c r="T24" s="102" t="s">
        <v>36</v>
      </c>
      <c r="U24" s="103"/>
      <c r="V24" s="104"/>
      <c r="W24" s="105"/>
      <c r="X24" s="106" t="s">
        <v>37</v>
      </c>
      <c r="Y24" s="107"/>
      <c r="Z24" s="107"/>
      <c r="AA24" s="108"/>
      <c r="AB24" s="9"/>
      <c r="AC24" s="9"/>
      <c r="AD24" s="9"/>
      <c r="AE24" s="9"/>
      <c r="AF24" s="9"/>
      <c r="AG24" s="9"/>
      <c r="AH24" s="9"/>
      <c r="AI24" s="9"/>
    </row>
    <row r="25" spans="1:35" ht="15.75" customHeight="1">
      <c r="A25" s="9"/>
      <c r="B25" s="9"/>
      <c r="C25" s="34">
        <f>P20</f>
        <v>31</v>
      </c>
      <c r="D25" s="35" t="s">
        <v>15</v>
      </c>
      <c r="E25" s="97" t="s">
        <v>38</v>
      </c>
      <c r="F25" s="98"/>
      <c r="G25" s="109">
        <f>ROUNDDOWN(C25/12,0)</f>
        <v>2</v>
      </c>
      <c r="H25" s="110"/>
      <c r="I25" s="111"/>
      <c r="J25" s="33" t="s">
        <v>15</v>
      </c>
      <c r="K25" s="9"/>
      <c r="L25" s="9"/>
      <c r="M25" s="9"/>
      <c r="N25" s="9"/>
      <c r="O25" s="9"/>
      <c r="P25" s="9"/>
      <c r="Q25" s="9"/>
      <c r="R25" s="9"/>
      <c r="S25" s="9"/>
      <c r="T25" s="46">
        <f>AB20</f>
        <v>12</v>
      </c>
      <c r="U25" s="47" t="s">
        <v>15</v>
      </c>
      <c r="V25" s="112" t="s">
        <v>38</v>
      </c>
      <c r="W25" s="113"/>
      <c r="X25" s="114">
        <f>ROUNDDOWN(T25/12,0)</f>
        <v>1</v>
      </c>
      <c r="Y25" s="115"/>
      <c r="Z25" s="116"/>
      <c r="AA25" s="48" t="s">
        <v>15</v>
      </c>
      <c r="AB25" s="9"/>
      <c r="AC25" s="9"/>
      <c r="AD25" s="9"/>
      <c r="AE25" s="9"/>
      <c r="AF25" s="9"/>
      <c r="AG25" s="9"/>
      <c r="AH25" s="9"/>
      <c r="AI25" s="9"/>
    </row>
    <row r="26" spans="1:35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:35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124" t="s">
        <v>39</v>
      </c>
      <c r="U27" s="125"/>
      <c r="V27" s="117" t="s">
        <v>40</v>
      </c>
      <c r="W27" s="118"/>
      <c r="X27" s="121">
        <f>ROUNDDOWN(R20/1000,0)</f>
        <v>3280</v>
      </c>
      <c r="Y27" s="103"/>
      <c r="Z27" s="49" t="s">
        <v>41</v>
      </c>
      <c r="AA27" s="50"/>
      <c r="AB27" s="9"/>
      <c r="AC27" s="9"/>
      <c r="AD27" s="9"/>
      <c r="AE27" s="9"/>
      <c r="AF27" s="9"/>
      <c r="AG27" s="9"/>
      <c r="AH27" s="9"/>
      <c r="AI27" s="9"/>
    </row>
    <row r="28" spans="1:35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126"/>
      <c r="U28" s="127"/>
      <c r="V28" s="119"/>
      <c r="W28" s="120"/>
      <c r="X28" s="122" t="s">
        <v>42</v>
      </c>
      <c r="Y28" s="115"/>
      <c r="Z28" s="115"/>
      <c r="AA28" s="123"/>
      <c r="AB28" s="9"/>
      <c r="AC28" s="9"/>
      <c r="AD28" s="9"/>
      <c r="AE28" s="9"/>
      <c r="AF28" s="9"/>
      <c r="AG28" s="9"/>
      <c r="AH28" s="9"/>
      <c r="AI28" s="9"/>
    </row>
    <row r="29" spans="1:35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124" t="s">
        <v>43</v>
      </c>
      <c r="U29" s="125"/>
      <c r="V29" s="117" t="s">
        <v>44</v>
      </c>
      <c r="W29" s="118"/>
      <c r="X29" s="121">
        <f>ROUNDDOWN(AD20/1000,0)</f>
        <v>1800</v>
      </c>
      <c r="Y29" s="103"/>
      <c r="Z29" s="49" t="s">
        <v>41</v>
      </c>
      <c r="AA29" s="50"/>
      <c r="AB29" s="9"/>
      <c r="AC29" s="9"/>
      <c r="AD29" s="9"/>
      <c r="AE29" s="9"/>
      <c r="AF29" s="9"/>
      <c r="AG29" s="9"/>
      <c r="AH29" s="9"/>
      <c r="AI29" s="9"/>
    </row>
    <row r="30" spans="1:35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126"/>
      <c r="U30" s="127"/>
      <c r="V30" s="119"/>
      <c r="W30" s="120"/>
      <c r="X30" s="122" t="s">
        <v>45</v>
      </c>
      <c r="Y30" s="115"/>
      <c r="Z30" s="115"/>
      <c r="AA30" s="123"/>
      <c r="AB30" s="9"/>
      <c r="AC30" s="9"/>
      <c r="AD30" s="9"/>
      <c r="AE30" s="9"/>
      <c r="AF30" s="9"/>
      <c r="AG30" s="9"/>
      <c r="AH30" s="9"/>
      <c r="AI30" s="9"/>
    </row>
    <row r="31" spans="1:35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124" t="s">
        <v>7</v>
      </c>
      <c r="U31" s="118"/>
      <c r="V31" s="117" t="s">
        <v>40</v>
      </c>
      <c r="W31" s="118"/>
      <c r="X31" s="121">
        <f>ROUNDDOWN(R20/1000,0)</f>
        <v>3280</v>
      </c>
      <c r="Y31" s="103"/>
      <c r="Z31" s="49" t="s">
        <v>41</v>
      </c>
      <c r="AA31" s="50"/>
      <c r="AB31" s="9"/>
      <c r="AC31" s="9"/>
      <c r="AD31" s="9"/>
      <c r="AE31" s="9"/>
      <c r="AF31" s="9"/>
      <c r="AG31" s="9"/>
      <c r="AH31" s="9"/>
      <c r="AI31" s="9"/>
    </row>
    <row r="32" spans="1:35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126"/>
      <c r="U32" s="120"/>
      <c r="V32" s="119"/>
      <c r="W32" s="120"/>
      <c r="X32" s="122" t="s">
        <v>46</v>
      </c>
      <c r="Y32" s="115"/>
      <c r="Z32" s="115"/>
      <c r="AA32" s="123"/>
      <c r="AB32" s="9"/>
      <c r="AC32" s="9"/>
      <c r="AD32" s="9"/>
      <c r="AE32" s="9"/>
      <c r="AF32" s="9"/>
      <c r="AG32" s="9"/>
      <c r="AH32" s="9"/>
      <c r="AI32" s="9"/>
    </row>
    <row r="33" spans="1:35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ht="15.75" customHeight="1"/>
    <row r="35" spans="1:35" ht="15.75" customHeight="1"/>
    <row r="36" spans="1:35" ht="15.75" customHeight="1"/>
    <row r="37" spans="1:35" ht="15.75" customHeight="1"/>
    <row r="38" spans="1:35" ht="15.75" customHeight="1"/>
    <row r="39" spans="1:35" ht="15.75" customHeight="1"/>
    <row r="40" spans="1:35" ht="15.75" customHeight="1"/>
    <row r="41" spans="1:35" ht="15.75" customHeight="1"/>
    <row r="42" spans="1:35" ht="15.75" customHeight="1"/>
    <row r="43" spans="1:35" ht="15.75" customHeight="1"/>
    <row r="44" spans="1:35" ht="15.75" customHeight="1"/>
    <row r="45" spans="1:35" ht="15.75" customHeight="1"/>
    <row r="46" spans="1:35" ht="15.75" customHeight="1"/>
    <row r="47" spans="1:35" ht="15.75" customHeight="1"/>
    <row r="48" spans="1:35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9">
    <mergeCell ref="X31:Y31"/>
    <mergeCell ref="X32:AA32"/>
    <mergeCell ref="T27:U28"/>
    <mergeCell ref="T29:U30"/>
    <mergeCell ref="V29:W30"/>
    <mergeCell ref="X29:Y29"/>
    <mergeCell ref="X30:AA30"/>
    <mergeCell ref="T31:U32"/>
    <mergeCell ref="V31:W32"/>
    <mergeCell ref="E25:F25"/>
    <mergeCell ref="G25:I25"/>
    <mergeCell ref="V25:W25"/>
    <mergeCell ref="X25:Z25"/>
    <mergeCell ref="V27:W28"/>
    <mergeCell ref="X27:Y27"/>
    <mergeCell ref="X28:AA28"/>
    <mergeCell ref="AB21:AC21"/>
    <mergeCell ref="AD21:AE21"/>
    <mergeCell ref="B20:C20"/>
    <mergeCell ref="C24:D24"/>
    <mergeCell ref="E24:F24"/>
    <mergeCell ref="G24:J24"/>
    <mergeCell ref="T24:U24"/>
    <mergeCell ref="V24:W24"/>
    <mergeCell ref="X24:AA24"/>
    <mergeCell ref="B17:C17"/>
    <mergeCell ref="B18:C18"/>
    <mergeCell ref="B19:C19"/>
    <mergeCell ref="P21:Q21"/>
    <mergeCell ref="R21:S21"/>
    <mergeCell ref="X3:AA3"/>
    <mergeCell ref="AB3:AE3"/>
    <mergeCell ref="D2:G2"/>
    <mergeCell ref="T2:W2"/>
    <mergeCell ref="D3:G3"/>
    <mergeCell ref="H3:K3"/>
    <mergeCell ref="L3:O3"/>
    <mergeCell ref="P3:S3"/>
    <mergeCell ref="T3:W3"/>
  </mergeCells>
  <phoneticPr fontId="12"/>
  <pageMargins left="0.7" right="0.7" top="0.75" bottom="0.75" header="0" footer="0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Q1000"/>
  <sheetViews>
    <sheetView tabSelected="1" zoomScale="75" zoomScaleNormal="75" workbookViewId="0">
      <selection activeCell="S21" sqref="S21"/>
    </sheetView>
  </sheetViews>
  <sheetFormatPr defaultColWidth="14.453125" defaultRowHeight="15" customHeight="1"/>
  <cols>
    <col min="1" max="1" width="7.453125" customWidth="1"/>
    <col min="2" max="4" width="5.453125" customWidth="1"/>
    <col min="5" max="5" width="6.7265625" customWidth="1"/>
    <col min="6" max="13" width="5.453125" customWidth="1"/>
    <col min="14" max="14" width="8.453125" customWidth="1"/>
    <col min="15" max="17" width="5.453125" customWidth="1"/>
  </cols>
  <sheetData>
    <row r="1" spans="2:17" ht="18.75" customHeight="1"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2:17" ht="18.75" customHeight="1">
      <c r="B2" s="128" t="s">
        <v>47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30"/>
    </row>
    <row r="3" spans="2:17" ht="18.75" customHeight="1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</row>
    <row r="4" spans="2:17" ht="18.75" customHeight="1">
      <c r="B4" s="52"/>
      <c r="C4" s="52"/>
      <c r="D4" s="53"/>
      <c r="E4" s="131" t="s">
        <v>48</v>
      </c>
      <c r="F4" s="107"/>
      <c r="G4" s="108"/>
      <c r="H4" s="132" t="s">
        <v>49</v>
      </c>
      <c r="I4" s="107"/>
      <c r="J4" s="108"/>
      <c r="K4" s="54"/>
      <c r="L4" s="54"/>
      <c r="M4" s="52"/>
      <c r="N4" s="52"/>
      <c r="O4" s="52"/>
      <c r="P4" s="52"/>
      <c r="Q4" s="52"/>
    </row>
    <row r="5" spans="2:17" ht="18.75" customHeight="1">
      <c r="B5" s="52"/>
      <c r="C5" s="52"/>
      <c r="D5" s="52"/>
      <c r="E5" s="133">
        <f>算定基礎賃金集計表!G25</f>
        <v>2</v>
      </c>
      <c r="F5" s="130"/>
      <c r="G5" s="55" t="s">
        <v>15</v>
      </c>
      <c r="H5" s="134">
        <f>算定基礎賃金集計表!X25</f>
        <v>1</v>
      </c>
      <c r="I5" s="130"/>
      <c r="J5" s="55" t="s">
        <v>15</v>
      </c>
      <c r="K5" s="54"/>
      <c r="L5" s="54"/>
      <c r="M5" s="52"/>
      <c r="N5" s="52"/>
      <c r="O5" s="52"/>
      <c r="P5" s="52"/>
      <c r="Q5" s="52"/>
    </row>
    <row r="6" spans="2:17" ht="18.75" customHeight="1">
      <c r="B6" s="52"/>
      <c r="C6" s="52"/>
      <c r="D6" s="52"/>
      <c r="E6" s="135" t="s">
        <v>50</v>
      </c>
      <c r="F6" s="115"/>
      <c r="G6" s="123"/>
      <c r="H6" s="136" t="s">
        <v>51</v>
      </c>
      <c r="I6" s="115"/>
      <c r="J6" s="123"/>
      <c r="K6" s="54"/>
      <c r="L6" s="54"/>
      <c r="M6" s="52"/>
      <c r="N6" s="52"/>
      <c r="O6" s="52"/>
      <c r="P6" s="52"/>
      <c r="Q6" s="52"/>
    </row>
    <row r="7" spans="2:17" ht="18.75" customHeight="1">
      <c r="B7" s="52" t="s">
        <v>52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</row>
    <row r="8" spans="2:17" ht="18.75" customHeight="1">
      <c r="B8" s="139"/>
      <c r="C8" s="140"/>
      <c r="D8" s="141"/>
      <c r="E8" s="144" t="s">
        <v>53</v>
      </c>
      <c r="F8" s="140"/>
      <c r="G8" s="118"/>
      <c r="H8" s="148" t="s">
        <v>54</v>
      </c>
      <c r="I8" s="140"/>
      <c r="J8" s="118"/>
      <c r="K8" s="148" t="s">
        <v>55</v>
      </c>
      <c r="L8" s="140"/>
      <c r="M8" s="141"/>
      <c r="N8" s="52"/>
      <c r="O8" s="52"/>
      <c r="P8" s="52"/>
      <c r="Q8" s="52"/>
    </row>
    <row r="9" spans="2:17" ht="18.75" customHeight="1">
      <c r="B9" s="126"/>
      <c r="C9" s="142"/>
      <c r="D9" s="143"/>
      <c r="E9" s="145"/>
      <c r="F9" s="146"/>
      <c r="G9" s="147"/>
      <c r="H9" s="145"/>
      <c r="I9" s="146"/>
      <c r="J9" s="147"/>
      <c r="K9" s="145"/>
      <c r="L9" s="146"/>
      <c r="M9" s="149"/>
      <c r="N9" s="52"/>
      <c r="O9" s="52"/>
      <c r="P9" s="52"/>
      <c r="Q9" s="52"/>
    </row>
    <row r="10" spans="2:17" ht="18.75" customHeight="1">
      <c r="B10" s="133" t="s">
        <v>56</v>
      </c>
      <c r="C10" s="129"/>
      <c r="D10" s="130"/>
      <c r="E10" s="56" t="s">
        <v>57</v>
      </c>
      <c r="F10" s="57"/>
      <c r="G10" s="57" t="s">
        <v>41</v>
      </c>
      <c r="H10" s="58"/>
      <c r="I10" s="137">
        <f>I11+I12</f>
        <v>17.5</v>
      </c>
      <c r="J10" s="103"/>
      <c r="K10" s="137">
        <f>K11+K12</f>
        <v>35940</v>
      </c>
      <c r="L10" s="103"/>
      <c r="M10" s="59" t="s">
        <v>16</v>
      </c>
      <c r="N10" s="52" t="s">
        <v>58</v>
      </c>
      <c r="O10" s="52"/>
      <c r="P10" s="52"/>
      <c r="Q10" s="52"/>
    </row>
    <row r="11" spans="2:17" ht="18.75" customHeight="1">
      <c r="B11" s="133" t="s">
        <v>59</v>
      </c>
      <c r="C11" s="129"/>
      <c r="D11" s="130"/>
      <c r="E11" s="60" t="s">
        <v>60</v>
      </c>
      <c r="F11" s="52">
        <f>算定基礎賃金集計表!X27</f>
        <v>3280</v>
      </c>
      <c r="G11" s="52" t="s">
        <v>41</v>
      </c>
      <c r="H11" s="61" t="s">
        <v>61</v>
      </c>
      <c r="I11" s="138">
        <f>設定!C4</f>
        <v>3</v>
      </c>
      <c r="J11" s="130"/>
      <c r="K11" s="134">
        <f t="shared" ref="K11:K12" si="0">F11*I11</f>
        <v>9840</v>
      </c>
      <c r="L11" s="130"/>
      <c r="M11" s="55" t="s">
        <v>16</v>
      </c>
      <c r="N11" s="52" t="s">
        <v>62</v>
      </c>
      <c r="O11" s="52"/>
      <c r="P11" s="52"/>
      <c r="Q11" s="52"/>
    </row>
    <row r="12" spans="2:17" ht="18.75" customHeight="1">
      <c r="B12" s="153" t="s">
        <v>63</v>
      </c>
      <c r="C12" s="129"/>
      <c r="D12" s="130"/>
      <c r="E12" s="60" t="s">
        <v>64</v>
      </c>
      <c r="F12" s="52">
        <f>算定基礎賃金集計表!X29</f>
        <v>1800</v>
      </c>
      <c r="G12" s="52" t="s">
        <v>41</v>
      </c>
      <c r="H12" s="61" t="s">
        <v>61</v>
      </c>
      <c r="I12" s="138">
        <f>設定!E4</f>
        <v>14.5</v>
      </c>
      <c r="J12" s="130"/>
      <c r="K12" s="134">
        <f t="shared" si="0"/>
        <v>26100</v>
      </c>
      <c r="L12" s="130"/>
      <c r="M12" s="55" t="s">
        <v>16</v>
      </c>
      <c r="N12" s="52" t="s">
        <v>65</v>
      </c>
      <c r="O12" s="52"/>
      <c r="P12" s="52"/>
      <c r="Q12" s="52"/>
    </row>
    <row r="13" spans="2:17" ht="18.75" customHeight="1">
      <c r="B13" s="135" t="s">
        <v>7</v>
      </c>
      <c r="C13" s="115"/>
      <c r="D13" s="116"/>
      <c r="E13" s="62" t="s">
        <v>66</v>
      </c>
      <c r="F13" s="63">
        <f>算定基礎賃金集計表!X31</f>
        <v>3280</v>
      </c>
      <c r="G13" s="63" t="s">
        <v>16</v>
      </c>
      <c r="H13" s="64" t="s">
        <v>61</v>
      </c>
      <c r="I13" s="136">
        <f>設定!C8*0.01</f>
        <v>0.02</v>
      </c>
      <c r="J13" s="116"/>
      <c r="K13" s="136">
        <f>ROUNDDOWN(F13*I13,0)</f>
        <v>65</v>
      </c>
      <c r="L13" s="116"/>
      <c r="M13" s="65" t="s">
        <v>16</v>
      </c>
      <c r="N13" s="52"/>
      <c r="O13" s="52"/>
      <c r="P13" s="52"/>
      <c r="Q13" s="52"/>
    </row>
    <row r="14" spans="2:17" ht="18.75" customHeight="1"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</row>
    <row r="15" spans="2:17" ht="18.75" customHeight="1">
      <c r="B15" s="52" t="s">
        <v>67</v>
      </c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</row>
    <row r="16" spans="2:17" ht="18.75" customHeight="1">
      <c r="B16" s="139"/>
      <c r="C16" s="140"/>
      <c r="D16" s="141"/>
      <c r="E16" s="154" t="s">
        <v>68</v>
      </c>
      <c r="F16" s="140"/>
      <c r="G16" s="118"/>
      <c r="H16" s="150" t="s">
        <v>54</v>
      </c>
      <c r="I16" s="140"/>
      <c r="J16" s="118"/>
      <c r="K16" s="154" t="s">
        <v>55</v>
      </c>
      <c r="L16" s="140"/>
      <c r="M16" s="141"/>
      <c r="N16" s="52"/>
      <c r="O16" s="52"/>
      <c r="P16" s="52"/>
      <c r="Q16" s="52"/>
    </row>
    <row r="17" spans="2:17" ht="18.75" customHeight="1">
      <c r="B17" s="126"/>
      <c r="C17" s="142"/>
      <c r="D17" s="143"/>
      <c r="E17" s="145"/>
      <c r="F17" s="146"/>
      <c r="G17" s="147"/>
      <c r="H17" s="145"/>
      <c r="I17" s="146"/>
      <c r="J17" s="147"/>
      <c r="K17" s="145"/>
      <c r="L17" s="146"/>
      <c r="M17" s="149"/>
      <c r="N17" s="52"/>
      <c r="O17" s="52"/>
      <c r="P17" s="52"/>
      <c r="Q17" s="52"/>
    </row>
    <row r="18" spans="2:17" ht="18.75" customHeight="1">
      <c r="B18" s="159" t="s">
        <v>56</v>
      </c>
      <c r="C18" s="107"/>
      <c r="D18" s="103"/>
      <c r="E18" s="56" t="s">
        <v>57</v>
      </c>
      <c r="F18" s="57"/>
      <c r="G18" s="57" t="s">
        <v>41</v>
      </c>
      <c r="H18" s="58"/>
      <c r="I18" s="137">
        <f>I19+I20</f>
        <v>16.5</v>
      </c>
      <c r="J18" s="103"/>
      <c r="K18" s="137">
        <f>K19+K20</f>
        <v>34140</v>
      </c>
      <c r="L18" s="103"/>
      <c r="M18" s="59" t="s">
        <v>16</v>
      </c>
      <c r="N18" s="52" t="s">
        <v>69</v>
      </c>
      <c r="O18" s="52"/>
      <c r="P18" s="52"/>
      <c r="Q18" s="52"/>
    </row>
    <row r="19" spans="2:17" ht="18.75" customHeight="1">
      <c r="B19" s="133" t="s">
        <v>59</v>
      </c>
      <c r="C19" s="129"/>
      <c r="D19" s="130"/>
      <c r="E19" s="60" t="s">
        <v>60</v>
      </c>
      <c r="F19" s="52">
        <f t="shared" ref="F19:F20" si="1">F11</f>
        <v>3280</v>
      </c>
      <c r="G19" s="52" t="s">
        <v>41</v>
      </c>
      <c r="H19" s="61" t="s">
        <v>61</v>
      </c>
      <c r="I19" s="138">
        <f>設定!C5</f>
        <v>3</v>
      </c>
      <c r="J19" s="130"/>
      <c r="K19" s="134">
        <f t="shared" ref="K19:K20" si="2">F19*I19</f>
        <v>9840</v>
      </c>
      <c r="L19" s="130"/>
      <c r="M19" s="55" t="s">
        <v>16</v>
      </c>
      <c r="N19" s="52"/>
      <c r="O19" s="52"/>
      <c r="P19" s="52"/>
      <c r="Q19" s="52"/>
    </row>
    <row r="20" spans="2:17" ht="18.75" customHeight="1">
      <c r="B20" s="160" t="s">
        <v>63</v>
      </c>
      <c r="C20" s="115"/>
      <c r="D20" s="116"/>
      <c r="E20" s="62" t="s">
        <v>64</v>
      </c>
      <c r="F20" s="63">
        <f t="shared" si="1"/>
        <v>1800</v>
      </c>
      <c r="G20" s="63" t="s">
        <v>41</v>
      </c>
      <c r="H20" s="66" t="s">
        <v>61</v>
      </c>
      <c r="I20" s="151">
        <f>設定!E5</f>
        <v>13.5</v>
      </c>
      <c r="J20" s="116"/>
      <c r="K20" s="136">
        <f t="shared" si="2"/>
        <v>24300</v>
      </c>
      <c r="L20" s="116"/>
      <c r="M20" s="65" t="s">
        <v>16</v>
      </c>
      <c r="N20" s="52"/>
      <c r="O20" s="52"/>
      <c r="P20" s="52"/>
      <c r="Q20" s="52"/>
    </row>
    <row r="21" spans="2:17" ht="18.75" customHeight="1"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</row>
    <row r="22" spans="2:17" ht="18.75" customHeight="1"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</row>
    <row r="23" spans="2:17" ht="18.75" customHeight="1">
      <c r="B23" s="161" t="s">
        <v>70</v>
      </c>
      <c r="C23" s="67" t="s">
        <v>71</v>
      </c>
      <c r="D23" s="57"/>
      <c r="E23" s="57"/>
      <c r="F23" s="68"/>
      <c r="G23" s="152">
        <v>35496</v>
      </c>
      <c r="H23" s="140"/>
      <c r="I23" s="68" t="s">
        <v>16</v>
      </c>
      <c r="J23" s="57" t="s">
        <v>72</v>
      </c>
      <c r="K23" s="59"/>
      <c r="L23" s="52"/>
      <c r="M23" s="52"/>
      <c r="N23" s="52"/>
      <c r="O23" s="52"/>
      <c r="P23" s="52"/>
      <c r="Q23" s="52"/>
    </row>
    <row r="24" spans="2:17" ht="18.75" customHeight="1">
      <c r="B24" s="162"/>
      <c r="C24" s="69" t="s">
        <v>73</v>
      </c>
      <c r="D24" s="70"/>
      <c r="E24" s="70">
        <f>IF(G23-K10&gt;0,G23-K10,0)</f>
        <v>0</v>
      </c>
      <c r="F24" s="71" t="s">
        <v>16</v>
      </c>
      <c r="G24" s="72" t="s">
        <v>74</v>
      </c>
      <c r="H24" s="70">
        <f>IF(K10-G23&gt;0,K10-G23,0)</f>
        <v>444</v>
      </c>
      <c r="I24" s="71" t="s">
        <v>16</v>
      </c>
      <c r="J24" s="70">
        <v>1</v>
      </c>
      <c r="K24" s="73"/>
      <c r="L24" s="52"/>
      <c r="M24" s="52"/>
      <c r="N24" s="52"/>
      <c r="O24" s="52"/>
      <c r="P24" s="52"/>
      <c r="Q24" s="52"/>
    </row>
    <row r="25" spans="2:17" ht="18.75" customHeight="1">
      <c r="B25" s="163"/>
      <c r="C25" s="74" t="s">
        <v>75</v>
      </c>
      <c r="D25" s="63"/>
      <c r="E25" s="63"/>
      <c r="F25" s="75"/>
      <c r="G25" s="74"/>
      <c r="H25" s="63"/>
      <c r="I25" s="75"/>
      <c r="J25" s="63"/>
      <c r="K25" s="65"/>
      <c r="L25" s="52"/>
      <c r="M25" s="52"/>
      <c r="N25" s="52"/>
      <c r="O25" s="52"/>
      <c r="P25" s="52"/>
      <c r="Q25" s="52"/>
    </row>
    <row r="26" spans="2:17" ht="18.75" customHeight="1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</row>
    <row r="27" spans="2:17" ht="18.75" customHeight="1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</row>
    <row r="28" spans="2:17" ht="18.75" customHeight="1">
      <c r="B28" s="161" t="s">
        <v>76</v>
      </c>
      <c r="C28" s="164" t="s">
        <v>77</v>
      </c>
      <c r="D28" s="137" t="s">
        <v>67</v>
      </c>
      <c r="E28" s="103"/>
      <c r="F28" s="155" t="s">
        <v>78</v>
      </c>
      <c r="G28" s="105"/>
      <c r="H28" s="137" t="s">
        <v>74</v>
      </c>
      <c r="I28" s="103"/>
      <c r="J28" s="155" t="s">
        <v>79</v>
      </c>
      <c r="K28" s="105"/>
      <c r="L28" s="156" t="s">
        <v>80</v>
      </c>
      <c r="M28" s="103"/>
      <c r="N28" s="157" t="s">
        <v>7</v>
      </c>
      <c r="O28" s="105"/>
      <c r="P28" s="158" t="s">
        <v>81</v>
      </c>
      <c r="Q28" s="108"/>
    </row>
    <row r="29" spans="2:17" ht="18.75" customHeight="1">
      <c r="B29" s="162"/>
      <c r="C29" s="165"/>
      <c r="D29" s="53">
        <f>IF(K18&gt;400000,K18-ROUNDDOWN(K18/3,0)*2,K18)</f>
        <v>34140</v>
      </c>
      <c r="E29" s="53" t="s">
        <v>16</v>
      </c>
      <c r="F29" s="76">
        <f>E24</f>
        <v>0</v>
      </c>
      <c r="G29" s="77" t="s">
        <v>16</v>
      </c>
      <c r="H29" s="78">
        <f>H24</f>
        <v>444</v>
      </c>
      <c r="I29" s="78" t="s">
        <v>16</v>
      </c>
      <c r="J29" s="76">
        <f>D29-F29+H29</f>
        <v>34584</v>
      </c>
      <c r="K29" s="77" t="s">
        <v>16</v>
      </c>
      <c r="L29" s="78">
        <v>0</v>
      </c>
      <c r="M29" s="78" t="s">
        <v>16</v>
      </c>
      <c r="N29" s="76">
        <f>K13</f>
        <v>65</v>
      </c>
      <c r="O29" s="77" t="s">
        <v>16</v>
      </c>
      <c r="P29" s="78">
        <f>J29-L29+N29</f>
        <v>34649</v>
      </c>
      <c r="Q29" s="79" t="s">
        <v>16</v>
      </c>
    </row>
    <row r="30" spans="2:17" ht="18.75" customHeight="1">
      <c r="B30" s="162"/>
      <c r="C30" s="80" t="s">
        <v>82</v>
      </c>
      <c r="D30" s="81">
        <f>IF(K18&gt;400000,ROUNDDOWN(K18/3,0),0)</f>
        <v>0</v>
      </c>
      <c r="E30" s="82" t="s">
        <v>16</v>
      </c>
      <c r="F30" s="52">
        <v>0</v>
      </c>
      <c r="G30" s="52" t="s">
        <v>16</v>
      </c>
      <c r="H30" s="52">
        <v>0</v>
      </c>
      <c r="I30" s="52" t="s">
        <v>16</v>
      </c>
      <c r="J30" s="52"/>
      <c r="K30" s="52"/>
      <c r="L30" s="52"/>
      <c r="M30" s="52"/>
      <c r="N30" s="52"/>
      <c r="O30" s="52"/>
      <c r="P30" s="52"/>
      <c r="Q30" s="55"/>
    </row>
    <row r="31" spans="2:17" ht="18.75" customHeight="1">
      <c r="B31" s="163"/>
      <c r="C31" s="83" t="s">
        <v>83</v>
      </c>
      <c r="D31" s="63">
        <f>IF(K18&gt;400000,ROUNDDOWN(K18/3,0),0)</f>
        <v>0</v>
      </c>
      <c r="E31" s="63" t="s">
        <v>16</v>
      </c>
      <c r="F31" s="63">
        <v>0</v>
      </c>
      <c r="G31" s="63" t="s">
        <v>16</v>
      </c>
      <c r="H31" s="63">
        <v>0</v>
      </c>
      <c r="I31" s="63" t="s">
        <v>16</v>
      </c>
      <c r="J31" s="63"/>
      <c r="K31" s="63"/>
      <c r="L31" s="63"/>
      <c r="M31" s="63"/>
      <c r="N31" s="63"/>
      <c r="O31" s="63"/>
      <c r="P31" s="63"/>
      <c r="Q31" s="65"/>
    </row>
    <row r="32" spans="2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7">
    <mergeCell ref="P28:Q28"/>
    <mergeCell ref="B18:D18"/>
    <mergeCell ref="B19:D19"/>
    <mergeCell ref="B20:D20"/>
    <mergeCell ref="B23:B25"/>
    <mergeCell ref="B28:B31"/>
    <mergeCell ref="C28:C29"/>
    <mergeCell ref="D28:E28"/>
    <mergeCell ref="F28:G28"/>
    <mergeCell ref="H28:I28"/>
    <mergeCell ref="J28:K28"/>
    <mergeCell ref="L28:M28"/>
    <mergeCell ref="N28:O28"/>
    <mergeCell ref="G23:H23"/>
    <mergeCell ref="B11:D11"/>
    <mergeCell ref="B12:D12"/>
    <mergeCell ref="B13:D13"/>
    <mergeCell ref="B16:D17"/>
    <mergeCell ref="E16:G17"/>
    <mergeCell ref="H16:J17"/>
    <mergeCell ref="I18:J18"/>
    <mergeCell ref="I19:J19"/>
    <mergeCell ref="K19:L19"/>
    <mergeCell ref="I20:J20"/>
    <mergeCell ref="K20:L20"/>
    <mergeCell ref="K16:M17"/>
    <mergeCell ref="K18:L18"/>
    <mergeCell ref="K12:L12"/>
    <mergeCell ref="I13:J13"/>
    <mergeCell ref="K13:L13"/>
    <mergeCell ref="B8:D9"/>
    <mergeCell ref="E8:G9"/>
    <mergeCell ref="H8:J9"/>
    <mergeCell ref="K8:M9"/>
    <mergeCell ref="B10:D10"/>
    <mergeCell ref="K10:L10"/>
    <mergeCell ref="K11:L11"/>
    <mergeCell ref="E6:G6"/>
    <mergeCell ref="H6:J6"/>
    <mergeCell ref="I10:J10"/>
    <mergeCell ref="I11:J11"/>
    <mergeCell ref="I12:J12"/>
    <mergeCell ref="B2:Q2"/>
    <mergeCell ref="E4:G4"/>
    <mergeCell ref="H4:J4"/>
    <mergeCell ref="E5:F5"/>
    <mergeCell ref="H5:I5"/>
  </mergeCells>
  <phoneticPr fontId="12"/>
  <pageMargins left="0.25" right="0.25" top="0.75" bottom="0.75" header="0" footer="0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設定</vt:lpstr>
      <vt:lpstr>算定基礎賃金集計表</vt:lpstr>
      <vt:lpstr>申告書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井上正人</dc:creator>
  <cp:lastModifiedBy>正人 井上</cp:lastModifiedBy>
  <cp:lastPrinted>2026-05-16T16:04:08Z</cp:lastPrinted>
  <dcterms:created xsi:type="dcterms:W3CDTF">2026-05-16T16:05:21Z</dcterms:created>
  <dcterms:modified xsi:type="dcterms:W3CDTF">2026-05-16T16:05:56Z</dcterms:modified>
</cp:coreProperties>
</file>